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janska18,11 - Oprava koup..." sheetId="2" state="visible" r:id="rId3"/>
  </sheets>
  <definedNames>
    <definedName function="false" hidden="false" localSheetId="1" name="_xlnm.Print_Area" vbProcedure="false">'janska18,11 - Oprava koup...'!$C$4:$J$76,'janska18,11 - Oprava koup...'!$C$82:$J$117,'janska18,11 - Oprava koup...'!$C$123:$K$336</definedName>
    <definedName function="false" hidden="false" localSheetId="1" name="_xlnm.Print_Titles" vbProcedure="false">'janska18,11 - Oprava koup...'!$133:$133</definedName>
    <definedName function="false" hidden="true" localSheetId="1" name="_xlnm._FilterDatabase" vbProcedure="false">'janska18,11 - Oprava koup...'!$C$133:$K$336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<sst xmlns="http://schemas.openxmlformats.org/spreadsheetml/2006/main" count="2621" uniqueCount="741">
  <si>
    <t xml:space="preserve">Export Komplet</t>
  </si>
  <si>
    <t xml:space="preserve">2.0</t>
  </si>
  <si>
    <t xml:space="preserve">False</t>
  </si>
  <si>
    <t xml:space="preserve">{4a242485-e3b2-458e-8fa3-f2b23ed2894f}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</si>
  <si>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</si>
  <si>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</si>
  <si>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</si>
  <si>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</si>
  <si>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</si>
  <si>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</si>
  <si>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</si>
  <si>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</si>
  <si>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</si>
  <si>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janska18,11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</si>
  <si>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</si>
  <si>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</si>
  <si>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Oprava koupelny a WC v bytě č.11</t>
  </si>
  <si>
    <t xml:space="preserve">KSO:</t>
  </si>
  <si>
    <t xml:space="preserve">CC-CZ:</t>
  </si>
  <si>
    <t xml:space="preserve">Místo:</t>
  </si>
  <si>
    <t xml:space="preserve">Jánská 18,Brno</t>
  </si>
  <si>
    <t xml:space="preserve">Datum:</t>
  </si>
  <si>
    <t xml:space="preserve">23. 9. 2021</t>
  </si>
  <si>
    <t xml:space="preserve">Zadavatel:</t>
  </si>
  <si>
    <t xml:space="preserve">IČ:</t>
  </si>
  <si>
    <t xml:space="preserve">MmBrna,OSM,Husova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</si>
  <si>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</si>
  <si>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</si>
  <si>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</si>
  <si>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</si>
  <si>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 </t>
  </si>
  <si>
    <t xml:space="preserve">True</t>
  </si>
  <si>
    <t xml:space="preserve">Zpracovatel:</t>
  </si>
  <si>
    <t xml:space="preserve">R.Volková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</si>
  <si>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</si>
  <si>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</si>
  <si>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</si>
  <si>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</si>
  <si>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</si>
  <si>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</si>
  <si>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</si>
  <si>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</si>
  <si>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</si>
  <si>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</si>
  <si>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</si>
  <si>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</si>
  <si>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</si>
  <si>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</si>
  <si>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</si>
  <si>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</si>
  <si>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</si>
  <si>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</si>
  <si>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</si>
  <si>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</si>
  <si>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</si>
  <si>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</si>
  <si>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</si>
  <si>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</si>
  <si>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</si>
  <si>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</si>
  <si>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</si>
  <si>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</si>
  <si>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</si>
  <si>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</si>
  <si>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</si>
  <si>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</si>
  <si>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</si>
  <si>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</si>
  <si>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</si>
  <si>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</si>
  <si>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</si>
  <si>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</si>
  <si>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</si>
  <si>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</si>
  <si>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</si>
  <si>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</si>
  <si>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</si>
  <si>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</si>
  <si>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</si>
  <si>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</si>
  <si>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</si>
  <si>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</si>
  <si>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</si>
  <si>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</si>
  <si>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</si>
  <si>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</si>
  <si>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</si>
  <si>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</si>
  <si>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</si>
  <si>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</si>
  <si>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</si>
  <si>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</si>
  <si>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</si>
  <si>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</si>
  <si>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</si>
  <si>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</si>
  <si>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</si>
  <si>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</si>
  <si>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</si>
  <si>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741 - Elektroinstalace - silnoproud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</si>
  <si>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</si>
  <si>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</si>
  <si>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</si>
  <si>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</si>
  <si>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</si>
  <si>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</si>
  <si>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</si>
  <si>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</si>
  <si>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</si>
  <si>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</si>
  <si>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</si>
  <si>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</si>
  <si>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</si>
  <si>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</si>
  <si>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</si>
  <si>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</si>
  <si>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</si>
  <si>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</si>
  <si>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</si>
  <si>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</si>
  <si>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</si>
  <si>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</si>
  <si>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</si>
  <si>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</si>
  <si>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</si>
  <si>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</si>
  <si>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3</t>
  </si>
  <si>
    <t xml:space="preserve">Svislé a kompletní konstrukce</t>
  </si>
  <si>
    <t xml:space="preserve">K</t>
  </si>
  <si>
    <t xml:space="preserve">342291121</t>
  </si>
  <si>
    <t xml:space="preserve">Ukotvení příček k cihelným konstrukcím plochými kotvami</t>
  </si>
  <si>
    <t xml:space="preserve">m</t>
  </si>
  <si>
    <t xml:space="preserve">CS ÚRS 2021 02</t>
  </si>
  <si>
    <t xml:space="preserve">4</t>
  </si>
  <si>
    <t xml:space="preserve">2</t>
  </si>
  <si>
    <t xml:space="preserve">-671246815</t>
  </si>
  <si>
    <t xml:space="preserve">346244353</t>
  </si>
  <si>
    <t xml:space="preserve">Obezdívka koupelnových van ploch rovných tl 50 mm z pórobetonových přesných tvárnic</t>
  </si>
  <si>
    <t xml:space="preserve">m2</t>
  </si>
  <si>
    <t xml:space="preserve">531800315</t>
  </si>
  <si>
    <t xml:space="preserve">6</t>
  </si>
  <si>
    <t xml:space="preserve">Úpravy povrchů, podlahy a osazování výplní</t>
  </si>
  <si>
    <t xml:space="preserve">611325421</t>
  </si>
  <si>
    <t xml:space="preserve">Oprava vnitřní vápenocementové štukové omítky stropů v rozsahu plochy do 10 %</t>
  </si>
  <si>
    <t xml:space="preserve">1284830899</t>
  </si>
  <si>
    <t xml:space="preserve">VV</t>
  </si>
  <si>
    <t xml:space="preserve">4,7+1,2*0,9</t>
  </si>
  <si>
    <t xml:space="preserve">612131121</t>
  </si>
  <si>
    <t xml:space="preserve">Penetrační disperzní nátěr vnitřních stěn nanášený ručně</t>
  </si>
  <si>
    <t xml:space="preserve">-956328923</t>
  </si>
  <si>
    <t xml:space="preserve">5</t>
  </si>
  <si>
    <t xml:space="preserve">612135101</t>
  </si>
  <si>
    <t xml:space="preserve">Hrubá výplň rýh ve stěnách maltou jakékoli šířky rýhy</t>
  </si>
  <si>
    <t xml:space="preserve">1847435010</t>
  </si>
  <si>
    <t xml:space="preserve">30*0,07</t>
  </si>
  <si>
    <t xml:space="preserve">14*0,1</t>
  </si>
  <si>
    <t xml:space="preserve">Součet</t>
  </si>
  <si>
    <t xml:space="preserve">612142001</t>
  </si>
  <si>
    <t xml:space="preserve">Potažení vnitřních stěn sklovláknitým pletivem vtlačeným do tenkovrstvé hmoty</t>
  </si>
  <si>
    <t xml:space="preserve">-1153591997</t>
  </si>
  <si>
    <t xml:space="preserve">7</t>
  </si>
  <si>
    <t xml:space="preserve">612321111</t>
  </si>
  <si>
    <t xml:space="preserve">Vápenocementová omítka hrubá jednovrstvá zatřená vnitřních stěn nanášená ručně</t>
  </si>
  <si>
    <t xml:space="preserve">-709354748</t>
  </si>
  <si>
    <t xml:space="preserve">8</t>
  </si>
  <si>
    <t xml:space="preserve">612321191</t>
  </si>
  <si>
    <t xml:space="preserve">Příplatek k vápenocementové omítce vnitřních stěn za každých dalších 5 mm tloušťky ručně</t>
  </si>
  <si>
    <t xml:space="preserve">-1294468827</t>
  </si>
  <si>
    <t xml:space="preserve">9</t>
  </si>
  <si>
    <t xml:space="preserve">612325421</t>
  </si>
  <si>
    <t xml:space="preserve">Oprava vnitřní vápenocementové štukové omítky stěn v rozsahu plochy do 10 %</t>
  </si>
  <si>
    <t xml:space="preserve">-900099076</t>
  </si>
  <si>
    <t xml:space="preserve">(1,8+2,6+0,3)*2*1,0-1,2*0,4</t>
  </si>
  <si>
    <t xml:space="preserve">"WC"(0,9+1,2)*2*1,5-0,65*0,5</t>
  </si>
  <si>
    <t xml:space="preserve">Ostatní konstrukce a práce, bourání</t>
  </si>
  <si>
    <t xml:space="preserve">10</t>
  </si>
  <si>
    <t xml:space="preserve">952901111</t>
  </si>
  <si>
    <t xml:space="preserve">Vyčištění budov bytové a občanské výstavby při výšce podlaží do 4 m</t>
  </si>
  <si>
    <t xml:space="preserve">1118411839</t>
  </si>
  <si>
    <t xml:space="preserve">3*5</t>
  </si>
  <si>
    <t xml:space="preserve">11</t>
  </si>
  <si>
    <t xml:space="preserve">962031132</t>
  </si>
  <si>
    <t xml:space="preserve">Bourání příček z cihel pálených na MVC tl do 100 mm</t>
  </si>
  <si>
    <t xml:space="preserve">1900867530</t>
  </si>
  <si>
    <t xml:space="preserve">1,8*0,5"vana"</t>
  </si>
  <si>
    <t xml:space="preserve">12</t>
  </si>
  <si>
    <t xml:space="preserve">974031121</t>
  </si>
  <si>
    <t xml:space="preserve">Vysekání rýh ve zdivu cihelném hl do 30 mm š do 30 mm</t>
  </si>
  <si>
    <t xml:space="preserve">1301545386</t>
  </si>
  <si>
    <t xml:space="preserve">13</t>
  </si>
  <si>
    <t xml:space="preserve">974031133</t>
  </si>
  <si>
    <t xml:space="preserve">Vysekání rýh ve zdivu cihelném hl do 50 mm š do 100 mm</t>
  </si>
  <si>
    <t xml:space="preserve">-856476502</t>
  </si>
  <si>
    <t xml:space="preserve">14</t>
  </si>
  <si>
    <t xml:space="preserve">977131119</t>
  </si>
  <si>
    <t xml:space="preserve">Vrty příklepovými vrtáky D přes 28 do 32 mm do cihelného zdiva nebo prostého betonu</t>
  </si>
  <si>
    <t xml:space="preserve">-1565737882</t>
  </si>
  <si>
    <t xml:space="preserve">978011121</t>
  </si>
  <si>
    <t xml:space="preserve">Otlučení (osekání) vnitřní vápenné nebo vápenocementové omítky stropů v rozsahu přes 5 do 10 %</t>
  </si>
  <si>
    <t xml:space="preserve">309424292</t>
  </si>
  <si>
    <t xml:space="preserve">5,78</t>
  </si>
  <si>
    <t xml:space="preserve">16</t>
  </si>
  <si>
    <t xml:space="preserve">978013121</t>
  </si>
  <si>
    <t xml:space="preserve">Otlučení (osekání) vnitřní vápenné nebo vápenocementové omítky stěn v rozsahu přes 5 do 10 %</t>
  </si>
  <si>
    <t xml:space="preserve">-2091164035</t>
  </si>
  <si>
    <t xml:space="preserve">17</t>
  </si>
  <si>
    <t xml:space="preserve">978013191</t>
  </si>
  <si>
    <t xml:space="preserve">Otlučení (osekání) vnitřní vápenné nebo vápenocementové omítky stěn v rozsahu přes 50 do 100 %</t>
  </si>
  <si>
    <t xml:space="preserve">-1769515578</t>
  </si>
  <si>
    <t xml:space="preserve">"koupelna"(1,8+2,6+0,3)*2,0*2-0,8*2-1,2*0,6</t>
  </si>
  <si>
    <t xml:space="preserve">"WC"(1,2+0,9)*2*1,5-0,65*1,5</t>
  </si>
  <si>
    <t xml:space="preserve">997</t>
  </si>
  <si>
    <t xml:space="preserve">Přesun sutě</t>
  </si>
  <si>
    <t xml:space="preserve">18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</si>
  <si>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</si>
  <si>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</si>
  <si>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</si>
  <si>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-1413869282</t>
  </si>
  <si>
    <t xml:space="preserve">19</t>
  </si>
  <si>
    <t xml:space="preserve">997013501</t>
  </si>
  <si>
    <t xml:space="preserve">Odvoz suti a vybouraných hmot na skládku nebo meziskládku do 1 km se složením</t>
  </si>
  <si>
    <t xml:space="preserve">-316971355</t>
  </si>
  <si>
    <t xml:space="preserve">20</t>
  </si>
  <si>
    <t xml:space="preserve">997013509</t>
  </si>
  <si>
    <t xml:space="preserve">Příplatek k odvozu suti a vybouraných hmot na skládku ZKD 1 km přes 1 km</t>
  </si>
  <si>
    <t xml:space="preserve">400415741</t>
  </si>
  <si>
    <t xml:space="preserve">1,52*24 'Přepočtené koeficientem množství</t>
  </si>
  <si>
    <t xml:space="preserve">997013601</t>
  </si>
  <si>
    <t xml:space="preserve">Poplatek za uložení na skládce (skládkovné) stavebního odpadu </t>
  </si>
  <si>
    <t xml:space="preserve">-2002901456</t>
  </si>
  <si>
    <t xml:space="preserve">998</t>
  </si>
  <si>
    <t xml:space="preserve">Přesun hmot</t>
  </si>
  <si>
    <t xml:space="preserve">22</t>
  </si>
  <si>
    <t xml:space="preserve">998018002</t>
  </si>
  <si>
    <t xml:space="preserve">Přesun hmot ruční pro budovy v přes 6 do 12 m</t>
  </si>
  <si>
    <t xml:space="preserve">1309276347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</si>
  <si>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</si>
  <si>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</si>
  <si>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</si>
  <si>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</si>
  <si>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23</t>
  </si>
  <si>
    <t xml:space="preserve">721171803</t>
  </si>
  <si>
    <t xml:space="preserve">Demontáž potrubí z PVC D do 75</t>
  </si>
  <si>
    <t xml:space="preserve">-141552693</t>
  </si>
  <si>
    <t xml:space="preserve">24</t>
  </si>
  <si>
    <t xml:space="preserve">721171808</t>
  </si>
  <si>
    <t xml:space="preserve">Demontáž potrubí z PVC D přes 75 do 114</t>
  </si>
  <si>
    <t xml:space="preserve">-372402620</t>
  </si>
  <si>
    <t xml:space="preserve">25</t>
  </si>
  <si>
    <t xml:space="preserve">721174042</t>
  </si>
  <si>
    <t xml:space="preserve">Potrubí kanalizační z PP připojovací DN 40</t>
  </si>
  <si>
    <t xml:space="preserve">1198714575</t>
  </si>
  <si>
    <t xml:space="preserve">26</t>
  </si>
  <si>
    <t xml:space="preserve">721174043</t>
  </si>
  <si>
    <t xml:space="preserve">Potrubí kanalizační z PP připojovací DN 50</t>
  </si>
  <si>
    <t xml:space="preserve">866102795</t>
  </si>
  <si>
    <t xml:space="preserve">27</t>
  </si>
  <si>
    <t xml:space="preserve">721174045</t>
  </si>
  <si>
    <t xml:space="preserve">Potrubí kanalizační z PP připojovací DN 110</t>
  </si>
  <si>
    <t xml:space="preserve">-1517704708</t>
  </si>
  <si>
    <t xml:space="preserve">28</t>
  </si>
  <si>
    <t xml:space="preserve">721194104</t>
  </si>
  <si>
    <t xml:space="preserve">Vyvedení a upevnění odpadních výpustek DN 40</t>
  </si>
  <si>
    <t xml:space="preserve">kus</t>
  </si>
  <si>
    <t xml:space="preserve">312665826</t>
  </si>
  <si>
    <t xml:space="preserve">"umyvadlo"1</t>
  </si>
  <si>
    <t xml:space="preserve">"vana"1</t>
  </si>
  <si>
    <t xml:space="preserve">29</t>
  </si>
  <si>
    <t xml:space="preserve">721194109</t>
  </si>
  <si>
    <t xml:space="preserve">Vyvedení a upevnění odpadních výpustek DN 110</t>
  </si>
  <si>
    <t xml:space="preserve">-1133486764</t>
  </si>
  <si>
    <t xml:space="preserve">"klozet"1</t>
  </si>
  <si>
    <t xml:space="preserve">30</t>
  </si>
  <si>
    <t xml:space="preserve">721226511</t>
  </si>
  <si>
    <t xml:space="preserve">Zápachová uzávěrka podomítková pro pračku a myčku DN 40</t>
  </si>
  <si>
    <t xml:space="preserve">-1701304030</t>
  </si>
  <si>
    <t xml:space="preserve">31</t>
  </si>
  <si>
    <t xml:space="preserve">721290111</t>
  </si>
  <si>
    <t xml:space="preserve">Zkouška těsnosti potrubí kanalizace vodou DN do 125</t>
  </si>
  <si>
    <t xml:space="preserve">85409200</t>
  </si>
  <si>
    <t xml:space="preserve">32</t>
  </si>
  <si>
    <t xml:space="preserve">721290821</t>
  </si>
  <si>
    <t xml:space="preserve">Přemístění vnitrostaveništní demontovaných hmot vnitřní kanalizace v objektech v do 6 m</t>
  </si>
  <si>
    <t xml:space="preserve">701541877</t>
  </si>
  <si>
    <t xml:space="preserve">33</t>
  </si>
  <si>
    <t xml:space="preserve">998721202</t>
  </si>
  <si>
    <t xml:space="preserve">Přesun hmot procentní pro vnitřní kanalizace v objektech v přes 6 do 12 m</t>
  </si>
  <si>
    <t xml:space="preserve">%</t>
  </si>
  <si>
    <t xml:space="preserve">1168346328</t>
  </si>
  <si>
    <t xml:space="preserve">722</t>
  </si>
  <si>
    <t xml:space="preserve">Zdravotechnika - vnitřní vodovod</t>
  </si>
  <si>
    <t xml:space="preserve">34</t>
  </si>
  <si>
    <t xml:space="preserve">722170801</t>
  </si>
  <si>
    <t xml:space="preserve">Demontáž rozvodů vody z plastů D do 25</t>
  </si>
  <si>
    <t xml:space="preserve">531893903</t>
  </si>
  <si>
    <t xml:space="preserve">35</t>
  </si>
  <si>
    <t xml:space="preserve">722174002</t>
  </si>
  <si>
    <t xml:space="preserve">Potrubí vodovodní plastové PPR svar polyfúze PN 16 D 20x2,8 mm</t>
  </si>
  <si>
    <t xml:space="preserve">-236707312</t>
  </si>
  <si>
    <t xml:space="preserve">36</t>
  </si>
  <si>
    <t xml:space="preserve">722174003</t>
  </si>
  <si>
    <t xml:space="preserve">Potrubí vodovodní plastové PPR svar polyfúze PN 16 D 25x3,5 mm</t>
  </si>
  <si>
    <t xml:space="preserve">-645155483</t>
  </si>
  <si>
    <t xml:space="preserve">37</t>
  </si>
  <si>
    <t xml:space="preserve">722181211</t>
  </si>
  <si>
    <t xml:space="preserve">Ochrana vodovodního potrubí přilepenými termoizolačními trubicemi z PE tl do 6 mm DN do 22 mm</t>
  </si>
  <si>
    <t xml:space="preserve">-81898468</t>
  </si>
  <si>
    <t xml:space="preserve">38</t>
  </si>
  <si>
    <t xml:space="preserve">722181212</t>
  </si>
  <si>
    <t xml:space="preserve">Ochrana vodovodního potrubí přilepenými termoizolačními trubicemi z PE tl do 6 mm DN přes 22 do 32 mm</t>
  </si>
  <si>
    <t xml:space="preserve">-1527704580</t>
  </si>
  <si>
    <t xml:space="preserve">39</t>
  </si>
  <si>
    <t xml:space="preserve">722181812</t>
  </si>
  <si>
    <t xml:space="preserve">Demontáž plstěných pásů z trub D do 50</t>
  </si>
  <si>
    <t xml:space="preserve">-188112389</t>
  </si>
  <si>
    <t xml:space="preserve">40</t>
  </si>
  <si>
    <t xml:space="preserve">722190401</t>
  </si>
  <si>
    <t xml:space="preserve">Vyvedení a upevnění výpustku DN do 25</t>
  </si>
  <si>
    <t xml:space="preserve">1892655303</t>
  </si>
  <si>
    <t xml:space="preserve">"umyvadlo"2</t>
  </si>
  <si>
    <t xml:space="preserve">"vana"2</t>
  </si>
  <si>
    <t xml:space="preserve">"pračka"1</t>
  </si>
  <si>
    <t xml:space="preserve">41</t>
  </si>
  <si>
    <t xml:space="preserve">722190901</t>
  </si>
  <si>
    <t xml:space="preserve">Uzavření nebo otevření vodovodního potrubí při opravách</t>
  </si>
  <si>
    <t xml:space="preserve">-1677591106</t>
  </si>
  <si>
    <t xml:space="preserve">42</t>
  </si>
  <si>
    <t xml:space="preserve">722220851</t>
  </si>
  <si>
    <t xml:space="preserve">Demontáž armatur závitových s jedním závitem G do 3/4</t>
  </si>
  <si>
    <t xml:space="preserve">-135196695</t>
  </si>
  <si>
    <t xml:space="preserve">43</t>
  </si>
  <si>
    <t xml:space="preserve">722232045</t>
  </si>
  <si>
    <t xml:space="preserve">Kohout kulový přímý G 1" PN 42 do 185°C vnitřní závit</t>
  </si>
  <si>
    <t xml:space="preserve">840762256</t>
  </si>
  <si>
    <t xml:space="preserve">44</t>
  </si>
  <si>
    <t xml:space="preserve">722232063</t>
  </si>
  <si>
    <t xml:space="preserve">Kohout kulový přímý G 1" PN 42 do 185°C vnitřní závit s vypouštěním</t>
  </si>
  <si>
    <t xml:space="preserve">-1221991447</t>
  </si>
  <si>
    <t xml:space="preserve">45</t>
  </si>
  <si>
    <t xml:space="preserve">722290226</t>
  </si>
  <si>
    <t xml:space="preserve">Zkouška těsnosti vodovodního potrubí závitového DN do 50</t>
  </si>
  <si>
    <t xml:space="preserve">1380423786</t>
  </si>
  <si>
    <t xml:space="preserve">46</t>
  </si>
  <si>
    <t xml:space="preserve">722290234</t>
  </si>
  <si>
    <t xml:space="preserve">Proplach a dezinfekce vodovodního potrubí DN do 80</t>
  </si>
  <si>
    <t xml:space="preserve">-820943604</t>
  </si>
  <si>
    <t xml:space="preserve">47</t>
  </si>
  <si>
    <t xml:space="preserve">722290821</t>
  </si>
  <si>
    <t xml:space="preserve">Přemístění vnitrostaveništní demontovaných hmot pro vnitřní vodovod v objektech v do 6 m</t>
  </si>
  <si>
    <t xml:space="preserve">865936376</t>
  </si>
  <si>
    <t xml:space="preserve">48</t>
  </si>
  <si>
    <t xml:space="preserve">998722202</t>
  </si>
  <si>
    <t xml:space="preserve">Přesun hmot procentní pro vnitřní vodovod v objektech v přes 6 do 12 m</t>
  </si>
  <si>
    <t xml:space="preserve">-300223137</t>
  </si>
  <si>
    <t xml:space="preserve">725</t>
  </si>
  <si>
    <t xml:space="preserve">Zdravotechnika - zařizovací předměty</t>
  </si>
  <si>
    <t xml:space="preserve">49</t>
  </si>
  <si>
    <t xml:space="preserve">725110811</t>
  </si>
  <si>
    <t xml:space="preserve">Demontáž klozetů splachovací s nádrží</t>
  </si>
  <si>
    <t xml:space="preserve">soubor</t>
  </si>
  <si>
    <t xml:space="preserve">-1149176858</t>
  </si>
  <si>
    <t xml:space="preserve">50</t>
  </si>
  <si>
    <t xml:space="preserve">725112171</t>
  </si>
  <si>
    <t xml:space="preserve">Kombi klozet s hlubokým splachováním odpad vodorovný</t>
  </si>
  <si>
    <t xml:space="preserve">1383340357</t>
  </si>
  <si>
    <t xml:space="preserve">51</t>
  </si>
  <si>
    <t xml:space="preserve">725210821</t>
  </si>
  <si>
    <t xml:space="preserve">Demontáž umyvadel bez výtokových armatur</t>
  </si>
  <si>
    <t xml:space="preserve">691415995</t>
  </si>
  <si>
    <t xml:space="preserve">52</t>
  </si>
  <si>
    <t xml:space="preserve">725211602</t>
  </si>
  <si>
    <t xml:space="preserve">Umyvadlo keramické bílé šířky 550 mm bez krytu na sifon připevněné na stěnu šrouby</t>
  </si>
  <si>
    <t xml:space="preserve">957448446</t>
  </si>
  <si>
    <t xml:space="preserve">53</t>
  </si>
  <si>
    <t xml:space="preserve">725220841</t>
  </si>
  <si>
    <t xml:space="preserve">Demontáž van ocelová rohová</t>
  </si>
  <si>
    <t xml:space="preserve">-1955226646</t>
  </si>
  <si>
    <t xml:space="preserve">54</t>
  </si>
  <si>
    <t xml:space="preserve">725224138</t>
  </si>
  <si>
    <t xml:space="preserve">Vana bez armatur výtokových ocelová smaltovaná se zápachovou uzávěrkou délka 1700 mm</t>
  </si>
  <si>
    <t xml:space="preserve">1823103459</t>
  </si>
  <si>
    <t xml:space="preserve">55</t>
  </si>
  <si>
    <t xml:space="preserve">725590811</t>
  </si>
  <si>
    <t xml:space="preserve">Přemístění vnitrostaveništní demontovaných zařizovacích předmětů v objektech v do 6 m</t>
  </si>
  <si>
    <t xml:space="preserve">489380907</t>
  </si>
  <si>
    <t xml:space="preserve">56</t>
  </si>
  <si>
    <t xml:space="preserve">725820801</t>
  </si>
  <si>
    <t xml:space="preserve">Demontáž baterie nástěnné do G 3 / 4</t>
  </si>
  <si>
    <t xml:space="preserve">606487370</t>
  </si>
  <si>
    <t xml:space="preserve">57</t>
  </si>
  <si>
    <t xml:space="preserve">725820802</t>
  </si>
  <si>
    <t xml:space="preserve">Demontáž baterie stojánkové do jednoho otvoru</t>
  </si>
  <si>
    <t xml:space="preserve">177308193</t>
  </si>
  <si>
    <t xml:space="preserve">58</t>
  </si>
  <si>
    <t xml:space="preserve">725822613</t>
  </si>
  <si>
    <t xml:space="preserve">Baterie umyvadlová stojánková páková s výpustí</t>
  </si>
  <si>
    <t xml:space="preserve">1661520594</t>
  </si>
  <si>
    <t xml:space="preserve">59</t>
  </si>
  <si>
    <t xml:space="preserve">725831313</t>
  </si>
  <si>
    <t xml:space="preserve">Baterie vanová nástěnná páková s příslušenstvím a pohyblivým držákem</t>
  </si>
  <si>
    <t xml:space="preserve">-111648581</t>
  </si>
  <si>
    <t xml:space="preserve">60</t>
  </si>
  <si>
    <t xml:space="preserve">998725202</t>
  </si>
  <si>
    <t xml:space="preserve">Přesun hmot procentní pro zařizovací předměty v objektech v přes 6 do 12 m</t>
  </si>
  <si>
    <t xml:space="preserve">-2120071162</t>
  </si>
  <si>
    <t xml:space="preserve">735</t>
  </si>
  <si>
    <t xml:space="preserve">Ústřední vytápění - otopná tělesa</t>
  </si>
  <si>
    <t xml:space="preserve">61</t>
  </si>
  <si>
    <t xml:space="preserve">735110911</t>
  </si>
  <si>
    <t xml:space="preserve">Přetěsnění růžice radiátorové otopných těles litinových článkových</t>
  </si>
  <si>
    <t xml:space="preserve">-1733247452</t>
  </si>
  <si>
    <t xml:space="preserve">62</t>
  </si>
  <si>
    <t xml:space="preserve">735110912</t>
  </si>
  <si>
    <t xml:space="preserve">Rozpojení tělesa otopného teplovodního</t>
  </si>
  <si>
    <t xml:space="preserve">-626837115</t>
  </si>
  <si>
    <t xml:space="preserve">63</t>
  </si>
  <si>
    <t xml:space="preserve">735110914</t>
  </si>
  <si>
    <t xml:space="preserve">Stažení otopného tělesa</t>
  </si>
  <si>
    <t xml:space="preserve">-1006266242</t>
  </si>
  <si>
    <t xml:space="preserve">64</t>
  </si>
  <si>
    <t xml:space="preserve">73511914</t>
  </si>
  <si>
    <t xml:space="preserve">Zpětná montáž otopného tělesa litinového článkového</t>
  </si>
  <si>
    <t xml:space="preserve">1627693873</t>
  </si>
  <si>
    <t xml:space="preserve">65</t>
  </si>
  <si>
    <t xml:space="preserve">735191902</t>
  </si>
  <si>
    <t xml:space="preserve">Vyzkoušení otopných těles litinových po opravě tlakem</t>
  </si>
  <si>
    <t xml:space="preserve">-2086270592</t>
  </si>
  <si>
    <t xml:space="preserve">66</t>
  </si>
  <si>
    <t xml:space="preserve">735191904</t>
  </si>
  <si>
    <t xml:space="preserve">Vyčištění otopných těles litinových proplachem vodou</t>
  </si>
  <si>
    <t xml:space="preserve">-280852442</t>
  </si>
  <si>
    <t xml:space="preserve">67</t>
  </si>
  <si>
    <t xml:space="preserve">735191905</t>
  </si>
  <si>
    <t xml:space="preserve">Odvzdušnění otopných těles</t>
  </si>
  <si>
    <t xml:space="preserve">965220056</t>
  </si>
  <si>
    <t xml:space="preserve">68</t>
  </si>
  <si>
    <t xml:space="preserve">735191910</t>
  </si>
  <si>
    <t xml:space="preserve">Napuštění vody do otopných těles</t>
  </si>
  <si>
    <t xml:space="preserve">-1239364024</t>
  </si>
  <si>
    <t xml:space="preserve">69</t>
  </si>
  <si>
    <t xml:space="preserve">735494811</t>
  </si>
  <si>
    <t xml:space="preserve">Vypuštění vody z otopných těles</t>
  </si>
  <si>
    <t xml:space="preserve">-701735963</t>
  </si>
  <si>
    <t xml:space="preserve">70</t>
  </si>
  <si>
    <t xml:space="preserve">998735202</t>
  </si>
  <si>
    <t xml:space="preserve">Přesun hmot procentní pro otopná tělesa v objektech v přes 6 do 12 m</t>
  </si>
  <si>
    <t xml:space="preserve">2074293645</t>
  </si>
  <si>
    <t xml:space="preserve">741</t>
  </si>
  <si>
    <t xml:space="preserve">Elektroinstalace - silnoproud</t>
  </si>
  <si>
    <t xml:space="preserve">71</t>
  </si>
  <si>
    <t xml:space="preserve">741112001</t>
  </si>
  <si>
    <t xml:space="preserve">Montáž krabice zapuštěná plastová kruhová</t>
  </si>
  <si>
    <t xml:space="preserve">2080380708</t>
  </si>
  <si>
    <t xml:space="preserve">72</t>
  </si>
  <si>
    <t xml:space="preserve">M</t>
  </si>
  <si>
    <t xml:space="preserve">34571450</t>
  </si>
  <si>
    <t xml:space="preserve">krabice pod omítku PVC přístrojová kruhová D 70mm</t>
  </si>
  <si>
    <t xml:space="preserve">-762397753</t>
  </si>
  <si>
    <t xml:space="preserve">73</t>
  </si>
  <si>
    <t xml:space="preserve">34571563</t>
  </si>
  <si>
    <t xml:space="preserve">krabice pod omítku PVC odbočná kruhová D 100mm s víčkem a svorkovnicí</t>
  </si>
  <si>
    <t xml:space="preserve">1479995104</t>
  </si>
  <si>
    <t xml:space="preserve">74</t>
  </si>
  <si>
    <t xml:space="preserve">741122611</t>
  </si>
  <si>
    <t xml:space="preserve">Montáž kabel Cu plný kulatý žíla 3x1,5 až 6 mm2 uložený pevně (např. CYKY)</t>
  </si>
  <si>
    <t xml:space="preserve">-1637646823</t>
  </si>
  <si>
    <t xml:space="preserve">75</t>
  </si>
  <si>
    <t xml:space="preserve">34111030</t>
  </si>
  <si>
    <t xml:space="preserve">kabel instalační jádro Cu plné izolace PVC plášť PVC 450/750V (CYKY) 3x1,5mm2</t>
  </si>
  <si>
    <t xml:space="preserve">-212863335</t>
  </si>
  <si>
    <t xml:space="preserve">20*1,15 'Přepočtené koeficientem množství</t>
  </si>
  <si>
    <t xml:space="preserve">76</t>
  </si>
  <si>
    <t xml:space="preserve">34111036</t>
  </si>
  <si>
    <t xml:space="preserve">kabel instalační jádro Cu plné izolace PVC plášť PVC 450/750V (CYKY) 3x2,5mm2</t>
  </si>
  <si>
    <t xml:space="preserve">1435605123</t>
  </si>
  <si>
    <t xml:space="preserve">10*1,15 'Přepočtené koeficientem množství</t>
  </si>
  <si>
    <t xml:space="preserve">77</t>
  </si>
  <si>
    <t xml:space="preserve">741123811</t>
  </si>
  <si>
    <t xml:space="preserve">Demontáž kabel Cu plný kulatý žíla 2x1,5 až 6 mm2, 3x1,5 až 10 mm2, 4x1,5 až 10 mm2, 5x1,5 až 6 mm2, 7x1,5 až 4 mm2, 12x1,5 mm2 uložený pevně</t>
  </si>
  <si>
    <t xml:space="preserve">1581781578</t>
  </si>
  <si>
    <t xml:space="preserve">78</t>
  </si>
  <si>
    <t xml:space="preserve">741130001</t>
  </si>
  <si>
    <t xml:space="preserve">Ukončení vodič izolovaný do 2,5 mm2 v rozváděči nebo na přístroji</t>
  </si>
  <si>
    <t xml:space="preserve">1109451713</t>
  </si>
  <si>
    <t xml:space="preserve">79</t>
  </si>
  <si>
    <t xml:space="preserve">741310001</t>
  </si>
  <si>
    <t xml:space="preserve">Montáž vypínač nástěnný 1-jednopólový prostředí normální se zapojením vodičů</t>
  </si>
  <si>
    <t xml:space="preserve">971842987</t>
  </si>
  <si>
    <t xml:space="preserve">80</t>
  </si>
  <si>
    <t xml:space="preserve">34535025</t>
  </si>
  <si>
    <t xml:space="preserve">přístroj spínače zápustného jednopólového, s krytem, řazení 1</t>
  </si>
  <si>
    <t xml:space="preserve">553320520</t>
  </si>
  <si>
    <t xml:space="preserve">81</t>
  </si>
  <si>
    <t xml:space="preserve">741310021</t>
  </si>
  <si>
    <t xml:space="preserve">Montáž přepínač nástěnný 5-sériový prostředí normální se zapojením vodičů</t>
  </si>
  <si>
    <t xml:space="preserve">-152345133</t>
  </si>
  <si>
    <t xml:space="preserve">82</t>
  </si>
  <si>
    <t xml:space="preserve">34535073</t>
  </si>
  <si>
    <t xml:space="preserve">přepínač nástěnný sériový, řazení 5, IP44, bezšroubové svorky</t>
  </si>
  <si>
    <t xml:space="preserve">-951926924</t>
  </si>
  <si>
    <t xml:space="preserve">83</t>
  </si>
  <si>
    <t xml:space="preserve">741311803</t>
  </si>
  <si>
    <t xml:space="preserve">Demontáž spínačů nástěnných normálních do 10 A bezšroubových bez zachování funkčnosti do 2 svorek</t>
  </si>
  <si>
    <t xml:space="preserve">-308112941</t>
  </si>
  <si>
    <t xml:space="preserve">84</t>
  </si>
  <si>
    <t xml:space="preserve">741313001</t>
  </si>
  <si>
    <t xml:space="preserve">Montáž zásuvka (polo)zapuštěná bezšroubové připojení 2P+PE se zapojením vodičů</t>
  </si>
  <si>
    <t xml:space="preserve">-1312929042</t>
  </si>
  <si>
    <t xml:space="preserve">85</t>
  </si>
  <si>
    <t xml:space="preserve">34555241</t>
  </si>
  <si>
    <t xml:space="preserve">přístroj zásuvky zápustné jednonásobné, krytka s clonkami, bezšroubové svorky</t>
  </si>
  <si>
    <t xml:space="preserve">2104530427</t>
  </si>
  <si>
    <t xml:space="preserve">86</t>
  </si>
  <si>
    <t xml:space="preserve">741313003</t>
  </si>
  <si>
    <t xml:space="preserve">Montáž zásuvka (polo)zapuštěná bezšroubové připojení 2x(2P+PE) dvojnásobná se zapojením vodičů</t>
  </si>
  <si>
    <t xml:space="preserve">-2045476680</t>
  </si>
  <si>
    <t xml:space="preserve">87</t>
  </si>
  <si>
    <t xml:space="preserve">34555238</t>
  </si>
  <si>
    <t xml:space="preserve">zásuvka zápustná dvojnásobná, šroubové svorky</t>
  </si>
  <si>
    <t xml:space="preserve">-1605881070</t>
  </si>
  <si>
    <t xml:space="preserve">88</t>
  </si>
  <si>
    <t xml:space="preserve">741315813</t>
  </si>
  <si>
    <t xml:space="preserve">Demontáž zásuvek domovních normální prostředí do 16A zapuštěných bezšroubových bez zachování funkčnosti 2P+PE</t>
  </si>
  <si>
    <t xml:space="preserve">52199104</t>
  </si>
  <si>
    <t xml:space="preserve">89</t>
  </si>
  <si>
    <t xml:space="preserve">741370002</t>
  </si>
  <si>
    <t xml:space="preserve">Montáž svítidlo žárovkové bytové stropní přisazené 1 zdroj se sklem</t>
  </si>
  <si>
    <t xml:space="preserve">-127958413</t>
  </si>
  <si>
    <t xml:space="preserve">90</t>
  </si>
  <si>
    <t xml:space="preserve">3482-pc1</t>
  </si>
  <si>
    <t xml:space="preserve">svítidlo interiérové žárovkové vč. svorek, světelného zdroje LED a recyklačních poplatků</t>
  </si>
  <si>
    <t xml:space="preserve">-1321657834</t>
  </si>
  <si>
    <t xml:space="preserve">91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</si>
  <si>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</si>
  <si>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</si>
  <si>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1005653112</t>
  </si>
  <si>
    <t xml:space="preserve">92</t>
  </si>
  <si>
    <t xml:space="preserve">741810001</t>
  </si>
  <si>
    <t xml:space="preserve">Celková prohlídka elektrického rozvodu a zařízení do 100 000,- Kč</t>
  </si>
  <si>
    <t xml:space="preserve">139233899</t>
  </si>
  <si>
    <t xml:space="preserve">93</t>
  </si>
  <si>
    <t xml:space="preserve">741811011</t>
  </si>
  <si>
    <t xml:space="preserve">Kontrola rozvaděč nn silový hmotnosti do 200 kg</t>
  </si>
  <si>
    <t xml:space="preserve">-982566056</t>
  </si>
  <si>
    <t xml:space="preserve">94</t>
  </si>
  <si>
    <t xml:space="preserve">74191-pc1</t>
  </si>
  <si>
    <t xml:space="preserve">Pomocný instalační materiál</t>
  </si>
  <si>
    <t xml:space="preserve">sada</t>
  </si>
  <si>
    <t xml:space="preserve">1397320635</t>
  </si>
  <si>
    <t xml:space="preserve">95</t>
  </si>
  <si>
    <t xml:space="preserve">998741201</t>
  </si>
  <si>
    <t xml:space="preserve">Přesun hmot procentní pro silnoproud v objektech v do 6 m</t>
  </si>
  <si>
    <t xml:space="preserve">-985399294</t>
  </si>
  <si>
    <t xml:space="preserve">766</t>
  </si>
  <si>
    <t xml:space="preserve">Konstrukce truhlářské</t>
  </si>
  <si>
    <t xml:space="preserve">96</t>
  </si>
  <si>
    <t xml:space="preserve">766-pc 1</t>
  </si>
  <si>
    <t xml:space="preserve">Repase kastlového okna v koupelně 100/120cm</t>
  </si>
  <si>
    <t xml:space="preserve">-1165053844</t>
  </si>
  <si>
    <t xml:space="preserve">97</t>
  </si>
  <si>
    <t xml:space="preserve">766-pc 2</t>
  </si>
  <si>
    <t xml:space="preserve">Repase kastlového okna na WC 60/100cm</t>
  </si>
  <si>
    <t xml:space="preserve">-1423743781</t>
  </si>
  <si>
    <t xml:space="preserve">98</t>
  </si>
  <si>
    <t xml:space="preserve">998766202</t>
  </si>
  <si>
    <t xml:space="preserve">Přesun hmot procentní pro kce truhlářské v objektech v přes 6 do 12 m</t>
  </si>
  <si>
    <t xml:space="preserve">-622321481</t>
  </si>
  <si>
    <t xml:space="preserve">771</t>
  </si>
  <si>
    <t xml:space="preserve">Podlahy z dlaždic</t>
  </si>
  <si>
    <t xml:space="preserve">99</t>
  </si>
  <si>
    <t xml:space="preserve">771111011</t>
  </si>
  <si>
    <t xml:space="preserve">Vysátí podkladu před pokládkou dlažby</t>
  </si>
  <si>
    <t xml:space="preserve">100596902</t>
  </si>
  <si>
    <t xml:space="preserve">100</t>
  </si>
  <si>
    <t xml:space="preserve">771121011</t>
  </si>
  <si>
    <t xml:space="preserve">Nátěr penetrační na podlahu</t>
  </si>
  <si>
    <t xml:space="preserve">-1568895816</t>
  </si>
  <si>
    <t xml:space="preserve">101</t>
  </si>
  <si>
    <t xml:space="preserve">771151012</t>
  </si>
  <si>
    <t xml:space="preserve">Samonivelační stěrka podlah pevnosti 20 MPa tl přes 3 do 5 mm</t>
  </si>
  <si>
    <t xml:space="preserve">585072751</t>
  </si>
  <si>
    <t xml:space="preserve">102</t>
  </si>
  <si>
    <t xml:space="preserve">771574154</t>
  </si>
  <si>
    <t xml:space="preserve">Montáž podlah keramických velkoformátových hladkých lepených flexibilním lepidlem přes 4 do 6 ks/m2</t>
  </si>
  <si>
    <t xml:space="preserve">-135891322</t>
  </si>
  <si>
    <t xml:space="preserve">103</t>
  </si>
  <si>
    <t xml:space="preserve">59761004</t>
  </si>
  <si>
    <t xml:space="preserve">dlažba velkoformátová keramická do interiéru i exteriéru přes 4 do 6 ks/m2</t>
  </si>
  <si>
    <t xml:space="preserve">826485766</t>
  </si>
  <si>
    <t xml:space="preserve">5,78*1,15 'Přepočtené koeficientem množství</t>
  </si>
  <si>
    <t xml:space="preserve">104</t>
  </si>
  <si>
    <t xml:space="preserve">771577111</t>
  </si>
  <si>
    <t xml:space="preserve">Příplatek k montáži podlah keramických lepených flexibilním lepidlem za plochu do 5 m2</t>
  </si>
  <si>
    <t xml:space="preserve">1313687674</t>
  </si>
  <si>
    <t xml:space="preserve">105</t>
  </si>
  <si>
    <t xml:space="preserve">771577114</t>
  </si>
  <si>
    <t xml:space="preserve">Příplatek k montáži podlah keramických lepených flexibilním lepidlem za spárování tmelem dvousložkovým</t>
  </si>
  <si>
    <t xml:space="preserve">-899333498</t>
  </si>
  <si>
    <t xml:space="preserve">106</t>
  </si>
  <si>
    <t xml:space="preserve">771591112</t>
  </si>
  <si>
    <t xml:space="preserve">Izolace pod dlažbu nátěrem nebo stěrkou ve dvou vrstvách</t>
  </si>
  <si>
    <t xml:space="preserve">-1096937161</t>
  </si>
  <si>
    <t xml:space="preserve">2,0*2,8+0,8*0,3</t>
  </si>
  <si>
    <t xml:space="preserve">107</t>
  </si>
  <si>
    <t xml:space="preserve">771591115</t>
  </si>
  <si>
    <t xml:space="preserve">Podlahy spárování silikonem</t>
  </si>
  <si>
    <t xml:space="preserve">1572121821</t>
  </si>
  <si>
    <t xml:space="preserve">(1,8+2,6+0,3)*2+1,8</t>
  </si>
  <si>
    <t xml:space="preserve">(1,2+0,9)*2</t>
  </si>
  <si>
    <t xml:space="preserve">108</t>
  </si>
  <si>
    <t xml:space="preserve">998771202</t>
  </si>
  <si>
    <t xml:space="preserve">Přesun hmot procentní pro podlahy z dlaždic v objektech v přes 6 do 12 m</t>
  </si>
  <si>
    <t xml:space="preserve">620034443</t>
  </si>
  <si>
    <t xml:space="preserve">781</t>
  </si>
  <si>
    <t xml:space="preserve">Dokončovací práce - obklady</t>
  </si>
  <si>
    <t xml:space="preserve">109</t>
  </si>
  <si>
    <t xml:space="preserve">781121011</t>
  </si>
  <si>
    <t xml:space="preserve">Nátěr penetrační na stěnu</t>
  </si>
  <si>
    <t xml:space="preserve">236524666</t>
  </si>
  <si>
    <t xml:space="preserve">(1,8+2,6+0,3)*2*2,0-0,8*2,0+1,8*0,2</t>
  </si>
  <si>
    <t xml:space="preserve">(1,2+0,9)*2*1,5-0,65*1,5</t>
  </si>
  <si>
    <t xml:space="preserve">110</t>
  </si>
  <si>
    <t xml:space="preserve">781131112</t>
  </si>
  <si>
    <t xml:space="preserve">Izolace pod obklad nátěrem nebo stěrkou ve dvou vrstvách</t>
  </si>
  <si>
    <t xml:space="preserve">222641729</t>
  </si>
  <si>
    <t xml:space="preserve">(1,8+0,8*2)*1,5</t>
  </si>
  <si>
    <t xml:space="preserve">111</t>
  </si>
  <si>
    <t xml:space="preserve">781161021</t>
  </si>
  <si>
    <t xml:space="preserve">Montáž a dod. profilu ukončujícího rohového nebo vanového</t>
  </si>
  <si>
    <t xml:space="preserve">2063721684</t>
  </si>
  <si>
    <t xml:space="preserve">112</t>
  </si>
  <si>
    <t xml:space="preserve">781474154</t>
  </si>
  <si>
    <t xml:space="preserve">Montáž obkladů vnitřních keramických velkoformátových hladkých přes 4 do 6 ks/m2 lepených flexibilním lepidlem</t>
  </si>
  <si>
    <t xml:space="preserve">-50016456</t>
  </si>
  <si>
    <t xml:space="preserve">113</t>
  </si>
  <si>
    <t xml:space="preserve">59761071</t>
  </si>
  <si>
    <t xml:space="preserve">obklad keramický hladký přes 12 do 19ks/m2</t>
  </si>
  <si>
    <t xml:space="preserve">-730794465</t>
  </si>
  <si>
    <t xml:space="preserve">22,885*1,15 'Přepočtené koeficientem množství</t>
  </si>
  <si>
    <t xml:space="preserve">114</t>
  </si>
  <si>
    <t xml:space="preserve">781477111</t>
  </si>
  <si>
    <t xml:space="preserve">Příplatek k montáži obkladů vnitřních keramických hladkých za plochu do 10 m2</t>
  </si>
  <si>
    <t xml:space="preserve">1154391127</t>
  </si>
  <si>
    <t xml:space="preserve">115</t>
  </si>
  <si>
    <t xml:space="preserve">781477114</t>
  </si>
  <si>
    <t xml:space="preserve">Příplatek k montáži obkladů vnitřních keramických hladkých za spárování tmelem dvousložkovým</t>
  </si>
  <si>
    <t xml:space="preserve">1708620276</t>
  </si>
  <si>
    <t xml:space="preserve">116</t>
  </si>
  <si>
    <t xml:space="preserve">781495115</t>
  </si>
  <si>
    <t xml:space="preserve">Spárování vnitřních obkladů silikonem</t>
  </si>
  <si>
    <t xml:space="preserve">265629213</t>
  </si>
  <si>
    <t xml:space="preserve">9*2,0*1,1</t>
  </si>
  <si>
    <t xml:space="preserve">6*1,5*1,1</t>
  </si>
  <si>
    <t xml:space="preserve">117</t>
  </si>
  <si>
    <t xml:space="preserve">781495185</t>
  </si>
  <si>
    <t xml:space="preserve">Řezání  rovné keramických obkládaček</t>
  </si>
  <si>
    <t xml:space="preserve">707105833</t>
  </si>
  <si>
    <t xml:space="preserve">118</t>
  </si>
  <si>
    <t xml:space="preserve">998781202</t>
  </si>
  <si>
    <t xml:space="preserve">Přesun hmot procentní pro obklady keramické v objektech v přes 6 do 12 m</t>
  </si>
  <si>
    <t xml:space="preserve">-329304762</t>
  </si>
  <si>
    <t xml:space="preserve">783</t>
  </si>
  <si>
    <t xml:space="preserve">Dokončovací práce - nátěry</t>
  </si>
  <si>
    <t xml:space="preserve">119</t>
  </si>
  <si>
    <t xml:space="preserve">783101203</t>
  </si>
  <si>
    <t xml:space="preserve">Jemné obroušení podkladu truhlářských konstrukcí před provedením nátěru</t>
  </si>
  <si>
    <t xml:space="preserve">-1481077270</t>
  </si>
  <si>
    <t xml:space="preserve">120</t>
  </si>
  <si>
    <t xml:space="preserve">783114101</t>
  </si>
  <si>
    <t xml:space="preserve">Základní jednonásobný syntetický nátěr truhlářských konstrukcí</t>
  </si>
  <si>
    <t xml:space="preserve">-656289541</t>
  </si>
  <si>
    <t xml:space="preserve">121</t>
  </si>
  <si>
    <t xml:space="preserve">783117101</t>
  </si>
  <si>
    <t xml:space="preserve">Krycí jednonásobný syntetický nátěr truhlářských konstrukcí 2x</t>
  </si>
  <si>
    <t xml:space="preserve">-1885082488</t>
  </si>
  <si>
    <t xml:space="preserve">122</t>
  </si>
  <si>
    <t xml:space="preserve">783122131</t>
  </si>
  <si>
    <t xml:space="preserve">Plošné (plné) tmelení truhlářských konstrukcí včetně přebroušení disperzním tmelem</t>
  </si>
  <si>
    <t xml:space="preserve">-2056135090</t>
  </si>
  <si>
    <t xml:space="preserve">1,10*1,3*4+(1,0+1,2)*2*0,2+0,7*1,1*4+(0,6+1,0)*2*0,2</t>
  </si>
  <si>
    <t xml:space="preserve">123</t>
  </si>
  <si>
    <t xml:space="preserve">783-pc 1</t>
  </si>
  <si>
    <t xml:space="preserve">Nátěr radiátorů a trub-koupelna +wc</t>
  </si>
  <si>
    <t xml:space="preserve">-2073178589</t>
  </si>
  <si>
    <t xml:space="preserve">784</t>
  </si>
  <si>
    <t xml:space="preserve">Dokončovací práce - malby a tapety</t>
  </si>
  <si>
    <t xml:space="preserve">124</t>
  </si>
  <si>
    <t xml:space="preserve">784121001</t>
  </si>
  <si>
    <t xml:space="preserve">Oškrabání malby v mísnostech v do 3,80 m</t>
  </si>
  <si>
    <t xml:space="preserve">1225383117</t>
  </si>
  <si>
    <t xml:space="preserve">5,71</t>
  </si>
  <si>
    <t xml:space="preserve">(1,8+2,6+0,3)*2*1,0+4+(1,2+0,9)*2*3+4</t>
  </si>
  <si>
    <t xml:space="preserve">125</t>
  </si>
  <si>
    <t xml:space="preserve">784121011</t>
  </si>
  <si>
    <t xml:space="preserve">Rozmývání podkladu po oškrabání malby v místnostech v do 3,80 m</t>
  </si>
  <si>
    <t xml:space="preserve">1187713432</t>
  </si>
  <si>
    <t xml:space="preserve">126</t>
  </si>
  <si>
    <t xml:space="preserve">784181111</t>
  </si>
  <si>
    <t xml:space="preserve">Základní silikátová jednonásobná bezbarvá penetrace podkladu v místnostech v do 3,80 m</t>
  </si>
  <si>
    <t xml:space="preserve">-1511568192</t>
  </si>
  <si>
    <t xml:space="preserve">127</t>
  </si>
  <si>
    <t xml:space="preserve">784221101</t>
  </si>
  <si>
    <t xml:space="preserve">Dvojnásobné bílé malby ze směsí za sucha dobře otěruvzdorných v místnostech do 3,80 m</t>
  </si>
  <si>
    <t xml:space="preserve">-496390329</t>
  </si>
  <si>
    <t xml:space="preserve">HZS</t>
  </si>
  <si>
    <t xml:space="preserve">Hodinové zúčtovací sazby</t>
  </si>
  <si>
    <t xml:space="preserve">128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</si>
  <si>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</si>
  <si>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</si>
  <si>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</si>
  <si>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</si>
  <si>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-1536529879</t>
  </si>
  <si>
    <t xml:space="preserve">"drobné pomocné instalatérské práce"8</t>
  </si>
  <si>
    <t xml:space="preserve">"drobné pomocné topenářské práce"8</t>
  </si>
  <si>
    <t xml:space="preserve">129</t>
  </si>
  <si>
    <t xml:space="preserve">HZS2231</t>
  </si>
  <si>
    <t xml:space="preserve">Hodinová zúčtovací sazba elektrikář</t>
  </si>
  <si>
    <t xml:space="preserve">-95737372</t>
  </si>
  <si>
    <t xml:space="preserve">"vyhledání nápojných míst, prohlídka systému"2</t>
  </si>
  <si>
    <t xml:space="preserve">"drobné pomocné práce"6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</si>
  <si>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</si>
  <si>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</si>
  <si>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</si>
  <si>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</si>
  <si>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130</t>
  </si>
  <si>
    <t xml:space="preserve">030001000</t>
  </si>
  <si>
    <t xml:space="preserve">Zařízení staveniště  1%</t>
  </si>
  <si>
    <t xml:space="preserve">1024</t>
  </si>
  <si>
    <t xml:space="preserve">301869162</t>
  </si>
  <si>
    <t xml:space="preserve">VRN6</t>
  </si>
  <si>
    <t xml:space="preserve">Územní vlivy</t>
  </si>
  <si>
    <t xml:space="preserve">131</t>
  </si>
  <si>
    <t xml:space="preserve">060001000</t>
  </si>
  <si>
    <t xml:space="preserve">Územní vlivy 3,2%</t>
  </si>
  <si>
    <t xml:space="preserve">-912950019</t>
  </si>
  <si>
    <t xml:space="preserve">VRN7</t>
  </si>
  <si>
    <t xml:space="preserve">Provozní vlivy</t>
  </si>
  <si>
    <t xml:space="preserve">132</t>
  </si>
  <si>
    <t xml:space="preserve">073002000</t>
  </si>
  <si>
    <t xml:space="preserve">Ztížený pohyb vozidel v centrech měst 1%</t>
  </si>
  <si>
    <t xml:space="preserve">1491606664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</si>
</sst>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52" colorId="64" zoomScale="100" zoomScaleNormal="100" zoomScalePageLayoutView="100" workbookViewId="0">
      <selection pane="topLeft" activeCell="A1" activeCellId="1" sqref="C273:D345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33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34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36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38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39</v>
      </c>
      <c r="F29" s="15" t="s">
        <v>40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41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42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43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44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37" t="s">
        <v>47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50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51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50</v>
      </c>
      <c r="AI60" s="25"/>
      <c r="AJ60" s="25"/>
      <c r="AK60" s="25"/>
      <c r="AL60" s="25"/>
      <c r="AM60" s="42" t="s">
        <v>51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50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51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50</v>
      </c>
      <c r="AI75" s="25"/>
      <c r="AJ75" s="25"/>
      <c r="AK75" s="25"/>
      <c r="AL75" s="25"/>
      <c r="AM75" s="42" t="s">
        <v>51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54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janska18,11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koupelny a WC v bytě č.11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Jánská 18,Brno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23. 9. 2021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 </v>
      </c>
      <c r="AN89" s="56"/>
      <c r="AO89" s="56"/>
      <c r="AP89" s="56"/>
      <c r="AQ89" s="22"/>
      <c r="AR89" s="23"/>
      <c r="AS89" s="57" t="s">
        <v>55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R.Volková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56</v>
      </c>
      <c r="D92" s="62"/>
      <c r="E92" s="62"/>
      <c r="F92" s="62"/>
      <c r="G92" s="62"/>
      <c r="H92" s="63"/>
      <c r="I92" s="64" t="s">
        <v>57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58</v>
      </c>
      <c r="AH92" s="65"/>
      <c r="AI92" s="65"/>
      <c r="AJ92" s="65"/>
      <c r="AK92" s="65"/>
      <c r="AL92" s="65"/>
      <c r="AM92" s="65"/>
      <c r="AN92" s="66" t="s">
        <v>59</v>
      </c>
      <c r="AO92" s="66"/>
      <c r="AP92" s="66"/>
      <c r="AQ92" s="67" t="s">
        <v>60</v>
      </c>
      <c r="AR92" s="23"/>
      <c r="AS92" s="68" t="s">
        <v>61</v>
      </c>
      <c r="AT92" s="69" t="s">
        <v>62</v>
      </c>
      <c r="AU92" s="69" t="s">
        <v>63</v>
      </c>
      <c r="AV92" s="69" t="s">
        <v>64</v>
      </c>
      <c r="AW92" s="69" t="s">
        <v>65</v>
      </c>
      <c r="AX92" s="69" t="s">
        <v>66</v>
      </c>
      <c r="AY92" s="69" t="s">
        <v>67</v>
      </c>
      <c r="AZ92" s="69" t="s">
        <v>68</v>
      </c>
      <c r="BA92" s="69" t="s">
        <v>69</v>
      </c>
      <c r="BB92" s="69" t="s">
        <v>70</v>
      </c>
      <c r="BC92" s="69" t="s">
        <v>71</v>
      </c>
      <c r="BD92" s="70" t="s">
        <v>72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73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74</v>
      </c>
      <c r="BT94" s="85" t="s">
        <v>75</v>
      </c>
      <c r="BV94" s="85" t="s">
        <v>76</v>
      </c>
      <c r="BW94" s="85" t="s">
        <v>3</v>
      </c>
      <c r="BX94" s="85" t="s">
        <v>77</v>
      </c>
      <c r="CL94" s="85"/>
    </row>
    <row r="95" s="97" customFormat="true" ht="24.75" hidden="false" customHeight="true" outlineLevel="0" collapsed="false">
      <c r="A95" s="86" t="s">
        <v>78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'janska18,11 - Oprava koup...'!J28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79</v>
      </c>
      <c r="AR95" s="87"/>
      <c r="AS95" s="93" t="n">
        <v>0</v>
      </c>
      <c r="AT95" s="94" t="n">
        <f aca="false">ROUND(SUM(AV95:AW95),2)</f>
        <v>0</v>
      </c>
      <c r="AU95" s="95" t="n">
        <f aca="false">'janska18,11 - Oprava koup...'!P134</f>
        <v>0</v>
      </c>
      <c r="AV95" s="94" t="n">
        <f aca="false">'janska18,11 - Oprava koup...'!J31</f>
        <v>0</v>
      </c>
      <c r="AW95" s="94" t="n">
        <f aca="false">'janska18,11 - Oprava koup...'!J32</f>
        <v>0</v>
      </c>
      <c r="AX95" s="94" t="n">
        <f aca="false">'janska18,11 - Oprava koup...'!J33</f>
        <v>0</v>
      </c>
      <c r="AY95" s="94" t="n">
        <f aca="false">'janska18,11 - Oprava koup...'!J34</f>
        <v>0</v>
      </c>
      <c r="AZ95" s="94" t="n">
        <f aca="false">'janska18,11 - Oprava koup...'!F31</f>
        <v>0</v>
      </c>
      <c r="BA95" s="94" t="n">
        <f aca="false">'janska18,11 - Oprava koup...'!F32</f>
        <v>0</v>
      </c>
      <c r="BB95" s="94" t="n">
        <f aca="false">'janska18,11 - Oprava koup...'!F33</f>
        <v>0</v>
      </c>
      <c r="BC95" s="94" t="n">
        <f aca="false">'janska18,11 - Oprava koup...'!F34</f>
        <v>0</v>
      </c>
      <c r="BD95" s="96" t="n">
        <f aca="false">'janska18,11 - Oprava koup...'!F35</f>
        <v>0</v>
      </c>
      <c r="BT95" s="98" t="s">
        <v>80</v>
      </c>
      <c r="BU95" s="98" t="s">
        <v>81</v>
      </c>
      <c r="BV95" s="98" t="s">
        <v>76</v>
      </c>
      <c r="BW95" s="98" t="s">
        <v>3</v>
      </c>
      <c r="BX95" s="98" t="s">
        <v>77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janska18,11 - Oprava koup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345"/>
  <sheetViews>
    <sheetView showFormulas="false" showGridLines="false" showRowColHeaders="true" showZeros="true" rightToLeft="false" tabSelected="true" showOutlineSymbols="true" defaultGridColor="true" view="normal" topLeftCell="A314" colorId="64" zoomScale="100" zoomScaleNormal="100" zoomScalePageLayoutView="100" workbookViewId="0">
      <selection pane="topLeft" activeCell="C273" activeCellId="0" sqref="C273:D345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80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23. 9. 2021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 t="str">
        <f aca="false">IF('Rekapitulace stavby'!AN16="","",'Rekapitulace stavby'!AN16)</f>
        <v/>
      </c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tr">
        <f aca="false">IF('Rekapitulace stavby'!E17="","",'Rekapitulace stavby'!E17)</f>
        <v> </v>
      </c>
      <c r="F19" s="22"/>
      <c r="G19" s="22"/>
      <c r="H19" s="22"/>
      <c r="I19" s="15" t="s">
        <v>26</v>
      </c>
      <c r="J19" s="16" t="str">
        <f aca="false">IF('Rekapitulace stavby'!AN17="","",'Rekapitulace stavby'!AN17)</f>
        <v/>
      </c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33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34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35</v>
      </c>
      <c r="E28" s="22"/>
      <c r="F28" s="22"/>
      <c r="G28" s="22"/>
      <c r="H28" s="22"/>
      <c r="I28" s="22"/>
      <c r="J28" s="108" t="n">
        <f aca="false">ROUND(J134,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37</v>
      </c>
      <c r="G30" s="22"/>
      <c r="H30" s="22"/>
      <c r="I30" s="109" t="s">
        <v>36</v>
      </c>
      <c r="J30" s="109" t="s">
        <v>38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39</v>
      </c>
      <c r="E31" s="15" t="s">
        <v>40</v>
      </c>
      <c r="F31" s="111" t="n">
        <f aca="false">ROUND((SUM(BE134:BE336)),  2)</f>
        <v>0</v>
      </c>
      <c r="G31" s="22"/>
      <c r="H31" s="22"/>
      <c r="I31" s="112" t="n">
        <v>0.21</v>
      </c>
      <c r="J31" s="111" t="n">
        <f aca="false">ROUND(((SUM(BE134:BE336))*I31),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41</v>
      </c>
      <c r="F32" s="111" t="n">
        <f aca="false">ROUND((SUM(BF134:BF336)),  2)</f>
        <v>0</v>
      </c>
      <c r="G32" s="22"/>
      <c r="H32" s="22"/>
      <c r="I32" s="112" t="n">
        <v>0.15</v>
      </c>
      <c r="J32" s="111" t="n">
        <f aca="false">ROUND(((SUM(BF134:BF336))*I32),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42</v>
      </c>
      <c r="F33" s="111" t="n">
        <f aca="false">ROUND((SUM(BG134:BG336)),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43</v>
      </c>
      <c r="F34" s="111" t="n">
        <f aca="false">ROUND((SUM(BH134:BH336)),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44</v>
      </c>
      <c r="F35" s="111" t="n">
        <f aca="false">ROUND((SUM(BI134:BI336)),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45</v>
      </c>
      <c r="E37" s="63"/>
      <c r="F37" s="63"/>
      <c r="G37" s="115" t="s">
        <v>46</v>
      </c>
      <c r="H37" s="116" t="s">
        <v>47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50</v>
      </c>
      <c r="E61" s="25"/>
      <c r="F61" s="119" t="s">
        <v>51</v>
      </c>
      <c r="G61" s="42" t="s">
        <v>50</v>
      </c>
      <c r="H61" s="25"/>
      <c r="I61" s="25"/>
      <c r="J61" s="120" t="s">
        <v>51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50</v>
      </c>
      <c r="E76" s="25"/>
      <c r="F76" s="119" t="s">
        <v>51</v>
      </c>
      <c r="G76" s="42" t="s">
        <v>50</v>
      </c>
      <c r="H76" s="25"/>
      <c r="I76" s="25"/>
      <c r="J76" s="120" t="s">
        <v>51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koupelny a WC v bytě č.11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Jánská 18,Brno</v>
      </c>
      <c r="G87" s="22"/>
      <c r="H87" s="22"/>
      <c r="I87" s="15" t="s">
        <v>21</v>
      </c>
      <c r="J87" s="101" t="str">
        <f aca="false">IF(J10="","",J10)</f>
        <v>23. 9. 2021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MmBrna,OSM,Husova 3,Brno</v>
      </c>
      <c r="G89" s="22"/>
      <c r="H89" s="22"/>
      <c r="I89" s="15" t="s">
        <v>29</v>
      </c>
      <c r="J89" s="121" t="str">
        <f aca="false">E19</f>
        <v> 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R.Volková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86</v>
      </c>
      <c r="D94" s="22"/>
      <c r="E94" s="22"/>
      <c r="F94" s="22"/>
      <c r="G94" s="22"/>
      <c r="H94" s="22"/>
      <c r="I94" s="22"/>
      <c r="J94" s="108" t="n">
        <f aca="false">J134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J135</f>
        <v>0</v>
      </c>
      <c r="L95" s="126"/>
    </row>
    <row r="96" s="130" customFormat="true" ht="19.95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J136</f>
        <v>0</v>
      </c>
      <c r="L96" s="131"/>
    </row>
    <row r="97" s="130" customFormat="true" ht="19.95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J139</f>
        <v>0</v>
      </c>
      <c r="L97" s="131"/>
    </row>
    <row r="98" s="130" customFormat="true" ht="19.95" hidden="false" customHeight="true" outlineLevel="0" collapsed="false">
      <c r="B98" s="131"/>
      <c r="D98" s="132" t="s">
        <v>91</v>
      </c>
      <c r="E98" s="133"/>
      <c r="F98" s="133"/>
      <c r="G98" s="133"/>
      <c r="H98" s="133"/>
      <c r="I98" s="133"/>
      <c r="J98" s="134" t="n">
        <f aca="false">J154</f>
        <v>0</v>
      </c>
      <c r="L98" s="131"/>
    </row>
    <row r="99" s="130" customFormat="true" ht="19.95" hidden="false" customHeight="true" outlineLevel="0" collapsed="false">
      <c r="B99" s="131"/>
      <c r="D99" s="132" t="s">
        <v>92</v>
      </c>
      <c r="E99" s="133"/>
      <c r="F99" s="133"/>
      <c r="G99" s="133"/>
      <c r="H99" s="133"/>
      <c r="I99" s="133"/>
      <c r="J99" s="134" t="n">
        <f aca="false">J169</f>
        <v>0</v>
      </c>
      <c r="L99" s="131"/>
    </row>
    <row r="100" s="130" customFormat="true" ht="19.95" hidden="false" customHeight="true" outlineLevel="0" collapsed="false">
      <c r="B100" s="131"/>
      <c r="D100" s="132" t="s">
        <v>93</v>
      </c>
      <c r="E100" s="133"/>
      <c r="F100" s="133"/>
      <c r="G100" s="133"/>
      <c r="H100" s="133"/>
      <c r="I100" s="133"/>
      <c r="J100" s="134" t="n">
        <f aca="false">J175</f>
        <v>0</v>
      </c>
      <c r="L100" s="131"/>
    </row>
    <row r="101" s="125" customFormat="true" ht="24.95" hidden="false" customHeight="true" outlineLevel="0" collapsed="false">
      <c r="B101" s="126"/>
      <c r="D101" s="127" t="s">
        <v>94</v>
      </c>
      <c r="E101" s="128"/>
      <c r="F101" s="128"/>
      <c r="G101" s="128"/>
      <c r="H101" s="128"/>
      <c r="I101" s="128"/>
      <c r="J101" s="129" t="n">
        <f aca="false">J177</f>
        <v>0</v>
      </c>
      <c r="L101" s="126"/>
    </row>
    <row r="102" s="130" customFormat="true" ht="19.95" hidden="false" customHeight="true" outlineLevel="0" collapsed="false">
      <c r="B102" s="131"/>
      <c r="D102" s="132" t="s">
        <v>95</v>
      </c>
      <c r="E102" s="133"/>
      <c r="F102" s="133"/>
      <c r="G102" s="133"/>
      <c r="H102" s="133"/>
      <c r="I102" s="133"/>
      <c r="J102" s="134" t="n">
        <f aca="false">J178</f>
        <v>0</v>
      </c>
      <c r="L102" s="131"/>
    </row>
    <row r="103" s="130" customFormat="true" ht="19.95" hidden="false" customHeight="true" outlineLevel="0" collapsed="false">
      <c r="B103" s="131"/>
      <c r="D103" s="132" t="s">
        <v>96</v>
      </c>
      <c r="E103" s="133"/>
      <c r="F103" s="133"/>
      <c r="G103" s="133"/>
      <c r="H103" s="133"/>
      <c r="I103" s="133"/>
      <c r="J103" s="134" t="n">
        <f aca="false">J195</f>
        <v>0</v>
      </c>
      <c r="L103" s="131"/>
    </row>
    <row r="104" s="130" customFormat="true" ht="19.95" hidden="false" customHeight="true" outlineLevel="0" collapsed="false">
      <c r="B104" s="131"/>
      <c r="D104" s="132" t="s">
        <v>97</v>
      </c>
      <c r="E104" s="133"/>
      <c r="F104" s="133"/>
      <c r="G104" s="133"/>
      <c r="H104" s="133"/>
      <c r="I104" s="133"/>
      <c r="J104" s="134" t="n">
        <f aca="false">J215</f>
        <v>0</v>
      </c>
      <c r="L104" s="131"/>
    </row>
    <row r="105" s="130" customFormat="true" ht="19.95" hidden="false" customHeight="true" outlineLevel="0" collapsed="false">
      <c r="B105" s="131"/>
      <c r="D105" s="132" t="s">
        <v>98</v>
      </c>
      <c r="E105" s="133"/>
      <c r="F105" s="133"/>
      <c r="G105" s="133"/>
      <c r="H105" s="133"/>
      <c r="I105" s="133"/>
      <c r="J105" s="134" t="n">
        <f aca="false">J228</f>
        <v>0</v>
      </c>
      <c r="L105" s="131"/>
    </row>
    <row r="106" s="130" customFormat="true" ht="19.95" hidden="false" customHeight="true" outlineLevel="0" collapsed="false">
      <c r="B106" s="131"/>
      <c r="D106" s="132" t="s">
        <v>99</v>
      </c>
      <c r="E106" s="133"/>
      <c r="F106" s="133"/>
      <c r="G106" s="133"/>
      <c r="H106" s="133"/>
      <c r="I106" s="133"/>
      <c r="J106" s="134" t="n">
        <f aca="false">J239</f>
        <v>0</v>
      </c>
      <c r="L106" s="131"/>
    </row>
    <row r="107" s="130" customFormat="true" ht="19.95" hidden="false" customHeight="true" outlineLevel="0" collapsed="false">
      <c r="B107" s="131"/>
      <c r="D107" s="132" t="s">
        <v>100</v>
      </c>
      <c r="E107" s="133"/>
      <c r="F107" s="133"/>
      <c r="G107" s="133"/>
      <c r="H107" s="133"/>
      <c r="I107" s="133"/>
      <c r="J107" s="134" t="n">
        <f aca="false">J267</f>
        <v>0</v>
      </c>
      <c r="L107" s="131"/>
    </row>
    <row r="108" s="130" customFormat="true" ht="19.95" hidden="false" customHeight="true" outlineLevel="0" collapsed="false">
      <c r="B108" s="131"/>
      <c r="D108" s="132" t="s">
        <v>101</v>
      </c>
      <c r="E108" s="133"/>
      <c r="F108" s="133"/>
      <c r="G108" s="133"/>
      <c r="H108" s="133"/>
      <c r="I108" s="133"/>
      <c r="J108" s="134" t="n">
        <f aca="false">J271</f>
        <v>0</v>
      </c>
      <c r="L108" s="131"/>
    </row>
    <row r="109" s="130" customFormat="true" ht="19.95" hidden="false" customHeight="true" outlineLevel="0" collapsed="false">
      <c r="B109" s="131"/>
      <c r="D109" s="132" t="s">
        <v>102</v>
      </c>
      <c r="E109" s="133"/>
      <c r="F109" s="133"/>
      <c r="G109" s="133"/>
      <c r="H109" s="133"/>
      <c r="I109" s="133"/>
      <c r="J109" s="134" t="n">
        <f aca="false">J287</f>
        <v>0</v>
      </c>
      <c r="L109" s="131"/>
    </row>
    <row r="110" s="130" customFormat="true" ht="19.95" hidden="false" customHeight="true" outlineLevel="0" collapsed="false">
      <c r="B110" s="131"/>
      <c r="D110" s="132" t="s">
        <v>103</v>
      </c>
      <c r="E110" s="133"/>
      <c r="F110" s="133"/>
      <c r="G110" s="133"/>
      <c r="H110" s="133"/>
      <c r="I110" s="133"/>
      <c r="J110" s="134" t="n">
        <f aca="false">J306</f>
        <v>0</v>
      </c>
      <c r="L110" s="131"/>
    </row>
    <row r="111" s="130" customFormat="true" ht="19.95" hidden="false" customHeight="true" outlineLevel="0" collapsed="false">
      <c r="B111" s="131"/>
      <c r="D111" s="132" t="s">
        <v>104</v>
      </c>
      <c r="E111" s="133"/>
      <c r="F111" s="133"/>
      <c r="G111" s="133"/>
      <c r="H111" s="133"/>
      <c r="I111" s="133"/>
      <c r="J111" s="134" t="n">
        <f aca="false">J313</f>
        <v>0</v>
      </c>
      <c r="L111" s="131"/>
    </row>
    <row r="112" s="125" customFormat="true" ht="24.95" hidden="false" customHeight="true" outlineLevel="0" collapsed="false">
      <c r="B112" s="126"/>
      <c r="D112" s="127" t="s">
        <v>105</v>
      </c>
      <c r="E112" s="128"/>
      <c r="F112" s="128"/>
      <c r="G112" s="128"/>
      <c r="H112" s="128"/>
      <c r="I112" s="128"/>
      <c r="J112" s="129" t="n">
        <f aca="false">J321</f>
        <v>0</v>
      </c>
      <c r="L112" s="126"/>
    </row>
    <row r="113" s="125" customFormat="true" ht="24.95" hidden="false" customHeight="true" outlineLevel="0" collapsed="false">
      <c r="B113" s="126"/>
      <c r="D113" s="127" t="s">
        <v>106</v>
      </c>
      <c r="E113" s="128"/>
      <c r="F113" s="128"/>
      <c r="G113" s="128"/>
      <c r="H113" s="128"/>
      <c r="I113" s="128"/>
      <c r="J113" s="129" t="n">
        <f aca="false">J330</f>
        <v>0</v>
      </c>
      <c r="L113" s="126"/>
    </row>
    <row r="114" s="130" customFormat="true" ht="19.95" hidden="false" customHeight="true" outlineLevel="0" collapsed="false">
      <c r="B114" s="131"/>
      <c r="D114" s="132" t="s">
        <v>107</v>
      </c>
      <c r="E114" s="133"/>
      <c r="F114" s="133"/>
      <c r="G114" s="133"/>
      <c r="H114" s="133"/>
      <c r="I114" s="133"/>
      <c r="J114" s="134" t="n">
        <f aca="false">J331</f>
        <v>0</v>
      </c>
      <c r="L114" s="131"/>
    </row>
    <row r="115" s="130" customFormat="true" ht="19.95" hidden="false" customHeight="true" outlineLevel="0" collapsed="false">
      <c r="B115" s="131"/>
      <c r="D115" s="132" t="s">
        <v>108</v>
      </c>
      <c r="E115" s="133"/>
      <c r="F115" s="133"/>
      <c r="G115" s="133"/>
      <c r="H115" s="133"/>
      <c r="I115" s="133"/>
      <c r="J115" s="134" t="n">
        <f aca="false">J333</f>
        <v>0</v>
      </c>
      <c r="L115" s="131"/>
    </row>
    <row r="116" s="130" customFormat="true" ht="19.95" hidden="false" customHeight="true" outlineLevel="0" collapsed="false">
      <c r="B116" s="131"/>
      <c r="D116" s="132" t="s">
        <v>109</v>
      </c>
      <c r="E116" s="133"/>
      <c r="F116" s="133"/>
      <c r="G116" s="133"/>
      <c r="H116" s="133"/>
      <c r="I116" s="133"/>
      <c r="J116" s="134" t="n">
        <f aca="false">J335</f>
        <v>0</v>
      </c>
      <c r="L116" s="131"/>
    </row>
    <row r="117" s="27" customFormat="true" ht="21.85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6.95" hidden="false" customHeight="true" outlineLevel="0" collapsed="false">
      <c r="A118" s="22"/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22" s="27" customFormat="true" ht="6.95" hidden="false" customHeight="true" outlineLevel="0" collapsed="false">
      <c r="A122" s="22"/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24.95" hidden="false" customHeight="true" outlineLevel="0" collapsed="false">
      <c r="A123" s="22"/>
      <c r="B123" s="23"/>
      <c r="C123" s="7" t="s">
        <v>110</v>
      </c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23"/>
      <c r="C124" s="22"/>
      <c r="D124" s="22"/>
      <c r="E124" s="22"/>
      <c r="F124" s="22"/>
      <c r="G124" s="22"/>
      <c r="H124" s="22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12" hidden="false" customHeight="true" outlineLevel="0" collapsed="false">
      <c r="A125" s="22"/>
      <c r="B125" s="23"/>
      <c r="C125" s="15" t="s">
        <v>15</v>
      </c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6.5" hidden="false" customHeight="true" outlineLevel="0" collapsed="false">
      <c r="A126" s="22"/>
      <c r="B126" s="23"/>
      <c r="C126" s="22"/>
      <c r="D126" s="22"/>
      <c r="E126" s="100" t="str">
        <f aca="false">E7</f>
        <v>Oprava koupelny a WC v bytě č.11</v>
      </c>
      <c r="F126" s="100"/>
      <c r="G126" s="100"/>
      <c r="H126" s="100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6.95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2" hidden="false" customHeight="true" outlineLevel="0" collapsed="false">
      <c r="A128" s="22"/>
      <c r="B128" s="23"/>
      <c r="C128" s="15" t="s">
        <v>19</v>
      </c>
      <c r="D128" s="22"/>
      <c r="E128" s="22"/>
      <c r="F128" s="16" t="str">
        <f aca="false">F10</f>
        <v>Jánská 18,Brno</v>
      </c>
      <c r="G128" s="22"/>
      <c r="H128" s="22"/>
      <c r="I128" s="15" t="s">
        <v>21</v>
      </c>
      <c r="J128" s="101" t="str">
        <f aca="false">IF(J10="","",J10)</f>
        <v>23. 9. 2021</v>
      </c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6.95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5.15" hidden="false" customHeight="true" outlineLevel="0" collapsed="false">
      <c r="A130" s="22"/>
      <c r="B130" s="23"/>
      <c r="C130" s="15" t="s">
        <v>23</v>
      </c>
      <c r="D130" s="22"/>
      <c r="E130" s="22"/>
      <c r="F130" s="16" t="str">
        <f aca="false">E13</f>
        <v>MmBrna,OSM,Husova 3,Brno</v>
      </c>
      <c r="G130" s="22"/>
      <c r="H130" s="22"/>
      <c r="I130" s="15" t="s">
        <v>29</v>
      </c>
      <c r="J130" s="121" t="str">
        <f aca="false">E19</f>
        <v> </v>
      </c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15.15" hidden="false" customHeight="true" outlineLevel="0" collapsed="false">
      <c r="A131" s="22"/>
      <c r="B131" s="23"/>
      <c r="C131" s="15" t="s">
        <v>27</v>
      </c>
      <c r="D131" s="22"/>
      <c r="E131" s="22"/>
      <c r="F131" s="16" t="str">
        <f aca="false">IF(E16="","",E16)</f>
        <v>Vyplň údaj</v>
      </c>
      <c r="G131" s="22"/>
      <c r="H131" s="22"/>
      <c r="I131" s="15" t="s">
        <v>32</v>
      </c>
      <c r="J131" s="121" t="str">
        <f aca="false">E22</f>
        <v>R.Volková</v>
      </c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0.3" hidden="false" customHeight="true" outlineLevel="0" collapsed="false">
      <c r="A132" s="22"/>
      <c r="B132" s="23"/>
      <c r="C132" s="22"/>
      <c r="D132" s="22"/>
      <c r="E132" s="22"/>
      <c r="F132" s="22"/>
      <c r="G132" s="22"/>
      <c r="H132" s="22"/>
      <c r="I132" s="22"/>
      <c r="J132" s="22"/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141" customFormat="true" ht="29.3" hidden="false" customHeight="true" outlineLevel="0" collapsed="false">
      <c r="A133" s="135"/>
      <c r="B133" s="136"/>
      <c r="C133" s="137" t="s">
        <v>111</v>
      </c>
      <c r="D133" s="138" t="s">
        <v>60</v>
      </c>
      <c r="E133" s="138" t="s">
        <v>56</v>
      </c>
      <c r="F133" s="138" t="s">
        <v>57</v>
      </c>
      <c r="G133" s="138" t="s">
        <v>112</v>
      </c>
      <c r="H133" s="138" t="s">
        <v>113</v>
      </c>
      <c r="I133" s="138" t="s">
        <v>114</v>
      </c>
      <c r="J133" s="138" t="s">
        <v>85</v>
      </c>
      <c r="K133" s="139" t="s">
        <v>115</v>
      </c>
      <c r="L133" s="140"/>
      <c r="M133" s="68"/>
      <c r="N133" s="69" t="s">
        <v>39</v>
      </c>
      <c r="O133" s="69" t="s">
        <v>116</v>
      </c>
      <c r="P133" s="69" t="s">
        <v>117</v>
      </c>
      <c r="Q133" s="69" t="s">
        <v>118</v>
      </c>
      <c r="R133" s="69" t="s">
        <v>119</v>
      </c>
      <c r="S133" s="69" t="s">
        <v>120</v>
      </c>
      <c r="T133" s="70" t="s">
        <v>121</v>
      </c>
      <c r="U133" s="135"/>
      <c r="V133" s="135"/>
      <c r="W133" s="135"/>
      <c r="X133" s="135"/>
      <c r="Y133" s="135"/>
      <c r="Z133" s="135"/>
      <c r="AA133" s="135"/>
      <c r="AB133" s="135"/>
      <c r="AC133" s="135"/>
      <c r="AD133" s="135"/>
      <c r="AE133" s="135"/>
    </row>
    <row r="134" s="27" customFormat="true" ht="22.8" hidden="false" customHeight="true" outlineLevel="0" collapsed="false">
      <c r="A134" s="22"/>
      <c r="B134" s="23"/>
      <c r="C134" s="76" t="s">
        <v>122</v>
      </c>
      <c r="D134" s="22"/>
      <c r="E134" s="22"/>
      <c r="F134" s="22"/>
      <c r="G134" s="22"/>
      <c r="H134" s="22"/>
      <c r="I134" s="22"/>
      <c r="J134" s="142" t="n">
        <f aca="false">BK134</f>
        <v>0</v>
      </c>
      <c r="K134" s="22"/>
      <c r="L134" s="23"/>
      <c r="M134" s="71"/>
      <c r="N134" s="58"/>
      <c r="O134" s="72"/>
      <c r="P134" s="143" t="n">
        <f aca="false">P135+P177+P321+P330</f>
        <v>0</v>
      </c>
      <c r="Q134" s="72"/>
      <c r="R134" s="143" t="n">
        <f aca="false">R135+R177+R321+R330</f>
        <v>1.84168315</v>
      </c>
      <c r="S134" s="72"/>
      <c r="T134" s="144" t="n">
        <f aca="false">T135+T177+T321+T330</f>
        <v>1.5195821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T134" s="3" t="s">
        <v>74</v>
      </c>
      <c r="AU134" s="3" t="s">
        <v>87</v>
      </c>
      <c r="BK134" s="145" t="n">
        <f aca="false">BK135+BK177+BK321+BK330</f>
        <v>0</v>
      </c>
    </row>
    <row r="135" s="146" customFormat="true" ht="25.9" hidden="false" customHeight="true" outlineLevel="0" collapsed="false">
      <c r="B135" s="147"/>
      <c r="D135" s="148" t="s">
        <v>74</v>
      </c>
      <c r="E135" s="149" t="s">
        <v>123</v>
      </c>
      <c r="F135" s="149" t="s">
        <v>124</v>
      </c>
      <c r="I135" s="150"/>
      <c r="J135" s="151" t="n">
        <f aca="false">BK135</f>
        <v>0</v>
      </c>
      <c r="L135" s="147"/>
      <c r="M135" s="152"/>
      <c r="N135" s="153"/>
      <c r="O135" s="153"/>
      <c r="P135" s="154" t="n">
        <f aca="false">P136+P139+P154+P169+P175</f>
        <v>0</v>
      </c>
      <c r="Q135" s="153"/>
      <c r="R135" s="154" t="n">
        <f aca="false">R136+R139+R154+R169+R175</f>
        <v>0.83466475</v>
      </c>
      <c r="S135" s="153"/>
      <c r="T135" s="155" t="n">
        <f aca="false">T136+T139+T154+T169+T175</f>
        <v>1.39413</v>
      </c>
      <c r="AR135" s="148" t="s">
        <v>80</v>
      </c>
      <c r="AT135" s="156" t="s">
        <v>74</v>
      </c>
      <c r="AU135" s="156" t="s">
        <v>75</v>
      </c>
      <c r="AY135" s="148" t="s">
        <v>125</v>
      </c>
      <c r="BK135" s="157" t="n">
        <f aca="false">BK136+BK139+BK154+BK169+BK175</f>
        <v>0</v>
      </c>
    </row>
    <row r="136" s="146" customFormat="true" ht="22.8" hidden="false" customHeight="true" outlineLevel="0" collapsed="false">
      <c r="B136" s="147"/>
      <c r="D136" s="148" t="s">
        <v>74</v>
      </c>
      <c r="E136" s="158" t="s">
        <v>126</v>
      </c>
      <c r="F136" s="158" t="s">
        <v>127</v>
      </c>
      <c r="I136" s="150"/>
      <c r="J136" s="159" t="n">
        <f aca="false">BK136</f>
        <v>0</v>
      </c>
      <c r="L136" s="147"/>
      <c r="M136" s="152"/>
      <c r="N136" s="153"/>
      <c r="O136" s="153"/>
      <c r="P136" s="154" t="n">
        <f aca="false">SUM(P137:P138)</f>
        <v>0</v>
      </c>
      <c r="Q136" s="153"/>
      <c r="R136" s="154" t="n">
        <f aca="false">SUM(R137:R138)</f>
        <v>0.056218</v>
      </c>
      <c r="S136" s="153"/>
      <c r="T136" s="155" t="n">
        <f aca="false">SUM(T137:T138)</f>
        <v>0</v>
      </c>
      <c r="AR136" s="148" t="s">
        <v>80</v>
      </c>
      <c r="AT136" s="156" t="s">
        <v>74</v>
      </c>
      <c r="AU136" s="156" t="s">
        <v>80</v>
      </c>
      <c r="AY136" s="148" t="s">
        <v>125</v>
      </c>
      <c r="BK136" s="157" t="n">
        <f aca="false">SUM(BK137:BK138)</f>
        <v>0</v>
      </c>
    </row>
    <row r="137" s="27" customFormat="true" ht="24.15" hidden="false" customHeight="true" outlineLevel="0" collapsed="false">
      <c r="A137" s="22"/>
      <c r="B137" s="160"/>
      <c r="C137" s="161" t="s">
        <v>80</v>
      </c>
      <c r="D137" s="161" t="s">
        <v>128</v>
      </c>
      <c r="E137" s="162" t="s">
        <v>129</v>
      </c>
      <c r="F137" s="163" t="s">
        <v>130</v>
      </c>
      <c r="G137" s="164" t="s">
        <v>131</v>
      </c>
      <c r="H137" s="165" t="n">
        <v>1</v>
      </c>
      <c r="I137" s="166"/>
      <c r="J137" s="167" t="n">
        <f aca="false">ROUND(I137*H137,2)</f>
        <v>0</v>
      </c>
      <c r="K137" s="163" t="s">
        <v>132</v>
      </c>
      <c r="L137" s="23"/>
      <c r="M137" s="168"/>
      <c r="N137" s="169" t="s">
        <v>41</v>
      </c>
      <c r="O137" s="60"/>
      <c r="P137" s="170" t="n">
        <f aca="false">O137*H137</f>
        <v>0</v>
      </c>
      <c r="Q137" s="170" t="n">
        <v>0.00013</v>
      </c>
      <c r="R137" s="170" t="n">
        <f aca="false">Q137*H137</f>
        <v>0.00013</v>
      </c>
      <c r="S137" s="170" t="n">
        <v>0</v>
      </c>
      <c r="T137" s="171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72" t="s">
        <v>133</v>
      </c>
      <c r="AT137" s="172" t="s">
        <v>128</v>
      </c>
      <c r="AU137" s="172" t="s">
        <v>134</v>
      </c>
      <c r="AY137" s="3" t="s">
        <v>125</v>
      </c>
      <c r="BE137" s="173" t="n">
        <f aca="false">IF(N137="základní",J137,0)</f>
        <v>0</v>
      </c>
      <c r="BF137" s="173" t="n">
        <f aca="false">IF(N137="snížená",J137,0)</f>
        <v>0</v>
      </c>
      <c r="BG137" s="173" t="n">
        <f aca="false">IF(N137="zákl. přenesená",J137,0)</f>
        <v>0</v>
      </c>
      <c r="BH137" s="173" t="n">
        <f aca="false">IF(N137="sníž. přenesená",J137,0)</f>
        <v>0</v>
      </c>
      <c r="BI137" s="173" t="n">
        <f aca="false">IF(N137="nulová",J137,0)</f>
        <v>0</v>
      </c>
      <c r="BJ137" s="3" t="s">
        <v>134</v>
      </c>
      <c r="BK137" s="173" t="n">
        <f aca="false">ROUND(I137*H137,2)</f>
        <v>0</v>
      </c>
      <c r="BL137" s="3" t="s">
        <v>133</v>
      </c>
      <c r="BM137" s="172" t="s">
        <v>135</v>
      </c>
    </row>
    <row r="138" s="27" customFormat="true" ht="24.15" hidden="false" customHeight="true" outlineLevel="0" collapsed="false">
      <c r="A138" s="22"/>
      <c r="B138" s="160"/>
      <c r="C138" s="161" t="s">
        <v>134</v>
      </c>
      <c r="D138" s="161" t="s">
        <v>128</v>
      </c>
      <c r="E138" s="162" t="s">
        <v>136</v>
      </c>
      <c r="F138" s="163" t="s">
        <v>137</v>
      </c>
      <c r="G138" s="164" t="s">
        <v>138</v>
      </c>
      <c r="H138" s="165" t="n">
        <v>0.9</v>
      </c>
      <c r="I138" s="166"/>
      <c r="J138" s="167" t="n">
        <f aca="false">ROUND(I138*H138,2)</f>
        <v>0</v>
      </c>
      <c r="K138" s="163" t="s">
        <v>132</v>
      </c>
      <c r="L138" s="23"/>
      <c r="M138" s="168"/>
      <c r="N138" s="169" t="s">
        <v>41</v>
      </c>
      <c r="O138" s="60"/>
      <c r="P138" s="170" t="n">
        <f aca="false">O138*H138</f>
        <v>0</v>
      </c>
      <c r="Q138" s="170" t="n">
        <v>0.06232</v>
      </c>
      <c r="R138" s="170" t="n">
        <f aca="false">Q138*H138</f>
        <v>0.056088</v>
      </c>
      <c r="S138" s="170" t="n">
        <v>0</v>
      </c>
      <c r="T138" s="171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2" t="s">
        <v>133</v>
      </c>
      <c r="AT138" s="172" t="s">
        <v>128</v>
      </c>
      <c r="AU138" s="172" t="s">
        <v>134</v>
      </c>
      <c r="AY138" s="3" t="s">
        <v>125</v>
      </c>
      <c r="BE138" s="173" t="n">
        <f aca="false">IF(N138="základní",J138,0)</f>
        <v>0</v>
      </c>
      <c r="BF138" s="173" t="n">
        <f aca="false">IF(N138="snížená",J138,0)</f>
        <v>0</v>
      </c>
      <c r="BG138" s="173" t="n">
        <f aca="false">IF(N138="zákl. přenesená",J138,0)</f>
        <v>0</v>
      </c>
      <c r="BH138" s="173" t="n">
        <f aca="false">IF(N138="sníž. přenesená",J138,0)</f>
        <v>0</v>
      </c>
      <c r="BI138" s="173" t="n">
        <f aca="false">IF(N138="nulová",J138,0)</f>
        <v>0</v>
      </c>
      <c r="BJ138" s="3" t="s">
        <v>134</v>
      </c>
      <c r="BK138" s="173" t="n">
        <f aca="false">ROUND(I138*H138,2)</f>
        <v>0</v>
      </c>
      <c r="BL138" s="3" t="s">
        <v>133</v>
      </c>
      <c r="BM138" s="172" t="s">
        <v>139</v>
      </c>
    </row>
    <row r="139" s="146" customFormat="true" ht="22.8" hidden="false" customHeight="true" outlineLevel="0" collapsed="false">
      <c r="B139" s="147"/>
      <c r="D139" s="148" t="s">
        <v>74</v>
      </c>
      <c r="E139" s="158" t="s">
        <v>140</v>
      </c>
      <c r="F139" s="158" t="s">
        <v>141</v>
      </c>
      <c r="I139" s="150"/>
      <c r="J139" s="159" t="n">
        <f aca="false">BK139</f>
        <v>0</v>
      </c>
      <c r="L139" s="147"/>
      <c r="M139" s="152"/>
      <c r="N139" s="153"/>
      <c r="O139" s="153"/>
      <c r="P139" s="154" t="n">
        <f aca="false">SUM(P140:P153)</f>
        <v>0</v>
      </c>
      <c r="Q139" s="153"/>
      <c r="R139" s="154" t="n">
        <f aca="false">SUM(R140:R153)</f>
        <v>0.77771175</v>
      </c>
      <c r="S139" s="153"/>
      <c r="T139" s="155" t="n">
        <f aca="false">SUM(T140:T153)</f>
        <v>0</v>
      </c>
      <c r="AR139" s="148" t="s">
        <v>80</v>
      </c>
      <c r="AT139" s="156" t="s">
        <v>74</v>
      </c>
      <c r="AU139" s="156" t="s">
        <v>80</v>
      </c>
      <c r="AY139" s="148" t="s">
        <v>125</v>
      </c>
      <c r="BK139" s="157" t="n">
        <f aca="false">SUM(BK140:BK153)</f>
        <v>0</v>
      </c>
    </row>
    <row r="140" s="27" customFormat="true" ht="24.15" hidden="false" customHeight="true" outlineLevel="0" collapsed="false">
      <c r="A140" s="22"/>
      <c r="B140" s="160"/>
      <c r="C140" s="161" t="s">
        <v>126</v>
      </c>
      <c r="D140" s="161" t="s">
        <v>128</v>
      </c>
      <c r="E140" s="162" t="s">
        <v>142</v>
      </c>
      <c r="F140" s="163" t="s">
        <v>143</v>
      </c>
      <c r="G140" s="164" t="s">
        <v>138</v>
      </c>
      <c r="H140" s="165" t="n">
        <v>5.78</v>
      </c>
      <c r="I140" s="166"/>
      <c r="J140" s="167" t="n">
        <f aca="false">ROUND(I140*H140,2)</f>
        <v>0</v>
      </c>
      <c r="K140" s="163" t="s">
        <v>132</v>
      </c>
      <c r="L140" s="23"/>
      <c r="M140" s="168"/>
      <c r="N140" s="169" t="s">
        <v>41</v>
      </c>
      <c r="O140" s="60"/>
      <c r="P140" s="170" t="n">
        <f aca="false">O140*H140</f>
        <v>0</v>
      </c>
      <c r="Q140" s="170" t="n">
        <v>0.0057</v>
      </c>
      <c r="R140" s="170" t="n">
        <f aca="false">Q140*H140</f>
        <v>0.032946</v>
      </c>
      <c r="S140" s="170" t="n">
        <v>0</v>
      </c>
      <c r="T140" s="171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2" t="s">
        <v>133</v>
      </c>
      <c r="AT140" s="172" t="s">
        <v>128</v>
      </c>
      <c r="AU140" s="172" t="s">
        <v>134</v>
      </c>
      <c r="AY140" s="3" t="s">
        <v>125</v>
      </c>
      <c r="BE140" s="173" t="n">
        <f aca="false">IF(N140="základní",J140,0)</f>
        <v>0</v>
      </c>
      <c r="BF140" s="173" t="n">
        <f aca="false">IF(N140="snížená",J140,0)</f>
        <v>0</v>
      </c>
      <c r="BG140" s="173" t="n">
        <f aca="false">IF(N140="zákl. přenesená",J140,0)</f>
        <v>0</v>
      </c>
      <c r="BH140" s="173" t="n">
        <f aca="false">IF(N140="sníž. přenesená",J140,0)</f>
        <v>0</v>
      </c>
      <c r="BI140" s="173" t="n">
        <f aca="false">IF(N140="nulová",J140,0)</f>
        <v>0</v>
      </c>
      <c r="BJ140" s="3" t="s">
        <v>134</v>
      </c>
      <c r="BK140" s="173" t="n">
        <f aca="false">ROUND(I140*H140,2)</f>
        <v>0</v>
      </c>
      <c r="BL140" s="3" t="s">
        <v>133</v>
      </c>
      <c r="BM140" s="172" t="s">
        <v>144</v>
      </c>
    </row>
    <row r="141" s="174" customFormat="true" ht="12.8" hidden="false" customHeight="false" outlineLevel="0" collapsed="false">
      <c r="B141" s="175"/>
      <c r="D141" s="176" t="s">
        <v>145</v>
      </c>
      <c r="E141" s="177"/>
      <c r="F141" s="178" t="s">
        <v>146</v>
      </c>
      <c r="H141" s="179" t="n">
        <v>5.78</v>
      </c>
      <c r="I141" s="180"/>
      <c r="L141" s="175"/>
      <c r="M141" s="181"/>
      <c r="N141" s="182"/>
      <c r="O141" s="182"/>
      <c r="P141" s="182"/>
      <c r="Q141" s="182"/>
      <c r="R141" s="182"/>
      <c r="S141" s="182"/>
      <c r="T141" s="183"/>
      <c r="AT141" s="177" t="s">
        <v>145</v>
      </c>
      <c r="AU141" s="177" t="s">
        <v>134</v>
      </c>
      <c r="AV141" s="174" t="s">
        <v>134</v>
      </c>
      <c r="AW141" s="174" t="s">
        <v>31</v>
      </c>
      <c r="AX141" s="174" t="s">
        <v>80</v>
      </c>
      <c r="AY141" s="177" t="s">
        <v>125</v>
      </c>
    </row>
    <row r="142" s="27" customFormat="true" ht="24.15" hidden="false" customHeight="true" outlineLevel="0" collapsed="false">
      <c r="A142" s="22"/>
      <c r="B142" s="160"/>
      <c r="C142" s="161" t="s">
        <v>133</v>
      </c>
      <c r="D142" s="161" t="s">
        <v>128</v>
      </c>
      <c r="E142" s="162" t="s">
        <v>147</v>
      </c>
      <c r="F142" s="163" t="s">
        <v>148</v>
      </c>
      <c r="G142" s="164" t="s">
        <v>138</v>
      </c>
      <c r="H142" s="165" t="n">
        <v>0.9</v>
      </c>
      <c r="I142" s="166"/>
      <c r="J142" s="167" t="n">
        <f aca="false">ROUND(I142*H142,2)</f>
        <v>0</v>
      </c>
      <c r="K142" s="163" t="s">
        <v>132</v>
      </c>
      <c r="L142" s="23"/>
      <c r="M142" s="168"/>
      <c r="N142" s="169" t="s">
        <v>41</v>
      </c>
      <c r="O142" s="60"/>
      <c r="P142" s="170" t="n">
        <f aca="false">O142*H142</f>
        <v>0</v>
      </c>
      <c r="Q142" s="170" t="n">
        <v>0.00026</v>
      </c>
      <c r="R142" s="170" t="n">
        <f aca="false">Q142*H142</f>
        <v>0.000234</v>
      </c>
      <c r="S142" s="170" t="n">
        <v>0</v>
      </c>
      <c r="T142" s="171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2" t="s">
        <v>133</v>
      </c>
      <c r="AT142" s="172" t="s">
        <v>128</v>
      </c>
      <c r="AU142" s="172" t="s">
        <v>134</v>
      </c>
      <c r="AY142" s="3" t="s">
        <v>125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134</v>
      </c>
      <c r="BK142" s="173" t="n">
        <f aca="false">ROUND(I142*H142,2)</f>
        <v>0</v>
      </c>
      <c r="BL142" s="3" t="s">
        <v>133</v>
      </c>
      <c r="BM142" s="172" t="s">
        <v>149</v>
      </c>
    </row>
    <row r="143" s="27" customFormat="true" ht="21.75" hidden="false" customHeight="true" outlineLevel="0" collapsed="false">
      <c r="A143" s="22"/>
      <c r="B143" s="160"/>
      <c r="C143" s="161" t="s">
        <v>150</v>
      </c>
      <c r="D143" s="161" t="s">
        <v>128</v>
      </c>
      <c r="E143" s="162" t="s">
        <v>151</v>
      </c>
      <c r="F143" s="163" t="s">
        <v>152</v>
      </c>
      <c r="G143" s="164" t="s">
        <v>138</v>
      </c>
      <c r="H143" s="165" t="n">
        <v>3.5</v>
      </c>
      <c r="I143" s="166"/>
      <c r="J143" s="167" t="n">
        <f aca="false">ROUND(I143*H143,2)</f>
        <v>0</v>
      </c>
      <c r="K143" s="163" t="s">
        <v>132</v>
      </c>
      <c r="L143" s="23"/>
      <c r="M143" s="168"/>
      <c r="N143" s="169" t="s">
        <v>41</v>
      </c>
      <c r="O143" s="60"/>
      <c r="P143" s="170" t="n">
        <f aca="false">O143*H143</f>
        <v>0</v>
      </c>
      <c r="Q143" s="170" t="n">
        <v>0.04</v>
      </c>
      <c r="R143" s="170" t="n">
        <f aca="false">Q143*H143</f>
        <v>0.14</v>
      </c>
      <c r="S143" s="170" t="n">
        <v>0</v>
      </c>
      <c r="T143" s="171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2" t="s">
        <v>133</v>
      </c>
      <c r="AT143" s="172" t="s">
        <v>128</v>
      </c>
      <c r="AU143" s="172" t="s">
        <v>134</v>
      </c>
      <c r="AY143" s="3" t="s">
        <v>125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3" t="s">
        <v>134</v>
      </c>
      <c r="BK143" s="173" t="n">
        <f aca="false">ROUND(I143*H143,2)</f>
        <v>0</v>
      </c>
      <c r="BL143" s="3" t="s">
        <v>133</v>
      </c>
      <c r="BM143" s="172" t="s">
        <v>153</v>
      </c>
    </row>
    <row r="144" s="174" customFormat="true" ht="12.8" hidden="false" customHeight="false" outlineLevel="0" collapsed="false">
      <c r="B144" s="175"/>
      <c r="D144" s="176" t="s">
        <v>145</v>
      </c>
      <c r="E144" s="177"/>
      <c r="F144" s="178" t="s">
        <v>154</v>
      </c>
      <c r="H144" s="179" t="n">
        <v>2.1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145</v>
      </c>
      <c r="AU144" s="177" t="s">
        <v>134</v>
      </c>
      <c r="AV144" s="174" t="s">
        <v>134</v>
      </c>
      <c r="AW144" s="174" t="s">
        <v>31</v>
      </c>
      <c r="AX144" s="174" t="s">
        <v>75</v>
      </c>
      <c r="AY144" s="177" t="s">
        <v>125</v>
      </c>
    </row>
    <row r="145" s="174" customFormat="true" ht="12.8" hidden="false" customHeight="false" outlineLevel="0" collapsed="false">
      <c r="B145" s="175"/>
      <c r="D145" s="176" t="s">
        <v>145</v>
      </c>
      <c r="E145" s="177"/>
      <c r="F145" s="178" t="s">
        <v>155</v>
      </c>
      <c r="H145" s="179" t="n">
        <v>1.4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145</v>
      </c>
      <c r="AU145" s="177" t="s">
        <v>134</v>
      </c>
      <c r="AV145" s="174" t="s">
        <v>134</v>
      </c>
      <c r="AW145" s="174" t="s">
        <v>31</v>
      </c>
      <c r="AX145" s="174" t="s">
        <v>75</v>
      </c>
      <c r="AY145" s="177" t="s">
        <v>125</v>
      </c>
    </row>
    <row r="146" s="184" customFormat="true" ht="12.8" hidden="false" customHeight="false" outlineLevel="0" collapsed="false">
      <c r="B146" s="185"/>
      <c r="D146" s="176" t="s">
        <v>145</v>
      </c>
      <c r="E146" s="186"/>
      <c r="F146" s="187" t="s">
        <v>156</v>
      </c>
      <c r="H146" s="188" t="n">
        <v>3.5</v>
      </c>
      <c r="I146" s="189"/>
      <c r="L146" s="185"/>
      <c r="M146" s="190"/>
      <c r="N146" s="191"/>
      <c r="O146" s="191"/>
      <c r="P146" s="191"/>
      <c r="Q146" s="191"/>
      <c r="R146" s="191"/>
      <c r="S146" s="191"/>
      <c r="T146" s="192"/>
      <c r="AT146" s="186" t="s">
        <v>145</v>
      </c>
      <c r="AU146" s="186" t="s">
        <v>134</v>
      </c>
      <c r="AV146" s="184" t="s">
        <v>133</v>
      </c>
      <c r="AW146" s="184" t="s">
        <v>31</v>
      </c>
      <c r="AX146" s="184" t="s">
        <v>80</v>
      </c>
      <c r="AY146" s="186" t="s">
        <v>125</v>
      </c>
    </row>
    <row r="147" s="27" customFormat="true" ht="24.15" hidden="false" customHeight="true" outlineLevel="0" collapsed="false">
      <c r="A147" s="22"/>
      <c r="B147" s="160"/>
      <c r="C147" s="161" t="s">
        <v>140</v>
      </c>
      <c r="D147" s="161" t="s">
        <v>128</v>
      </c>
      <c r="E147" s="162" t="s">
        <v>157</v>
      </c>
      <c r="F147" s="163" t="s">
        <v>158</v>
      </c>
      <c r="G147" s="164" t="s">
        <v>138</v>
      </c>
      <c r="H147" s="165" t="n">
        <v>0.9</v>
      </c>
      <c r="I147" s="166"/>
      <c r="J147" s="167" t="n">
        <f aca="false">ROUND(I147*H147,2)</f>
        <v>0</v>
      </c>
      <c r="K147" s="163" t="s">
        <v>132</v>
      </c>
      <c r="L147" s="23"/>
      <c r="M147" s="168"/>
      <c r="N147" s="169" t="s">
        <v>41</v>
      </c>
      <c r="O147" s="60"/>
      <c r="P147" s="170" t="n">
        <f aca="false">O147*H147</f>
        <v>0</v>
      </c>
      <c r="Q147" s="170" t="n">
        <v>0.00438</v>
      </c>
      <c r="R147" s="170" t="n">
        <f aca="false">Q147*H147</f>
        <v>0.003942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133</v>
      </c>
      <c r="AT147" s="172" t="s">
        <v>128</v>
      </c>
      <c r="AU147" s="172" t="s">
        <v>134</v>
      </c>
      <c r="AY147" s="3" t="s">
        <v>125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134</v>
      </c>
      <c r="BK147" s="173" t="n">
        <f aca="false">ROUND(I147*H147,2)</f>
        <v>0</v>
      </c>
      <c r="BL147" s="3" t="s">
        <v>133</v>
      </c>
      <c r="BM147" s="172" t="s">
        <v>159</v>
      </c>
    </row>
    <row r="148" s="27" customFormat="true" ht="24.15" hidden="false" customHeight="true" outlineLevel="0" collapsed="false">
      <c r="A148" s="22"/>
      <c r="B148" s="160"/>
      <c r="C148" s="161" t="s">
        <v>160</v>
      </c>
      <c r="D148" s="161" t="s">
        <v>128</v>
      </c>
      <c r="E148" s="162" t="s">
        <v>161</v>
      </c>
      <c r="F148" s="163" t="s">
        <v>162</v>
      </c>
      <c r="G148" s="164" t="s">
        <v>138</v>
      </c>
      <c r="H148" s="165" t="n">
        <v>21.805</v>
      </c>
      <c r="I148" s="166"/>
      <c r="J148" s="167" t="n">
        <f aca="false">ROUND(I148*H148,2)</f>
        <v>0</v>
      </c>
      <c r="K148" s="163" t="s">
        <v>132</v>
      </c>
      <c r="L148" s="23"/>
      <c r="M148" s="168"/>
      <c r="N148" s="169" t="s">
        <v>41</v>
      </c>
      <c r="O148" s="60"/>
      <c r="P148" s="170" t="n">
        <f aca="false">O148*H148</f>
        <v>0</v>
      </c>
      <c r="Q148" s="170" t="n">
        <v>0.01575</v>
      </c>
      <c r="R148" s="170" t="n">
        <f aca="false">Q148*H148</f>
        <v>0.34342875</v>
      </c>
      <c r="S148" s="170" t="n">
        <v>0</v>
      </c>
      <c r="T148" s="171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2" t="s">
        <v>133</v>
      </c>
      <c r="AT148" s="172" t="s">
        <v>128</v>
      </c>
      <c r="AU148" s="172" t="s">
        <v>134</v>
      </c>
      <c r="AY148" s="3" t="s">
        <v>125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134</v>
      </c>
      <c r="BK148" s="173" t="n">
        <f aca="false">ROUND(I148*H148,2)</f>
        <v>0</v>
      </c>
      <c r="BL148" s="3" t="s">
        <v>133</v>
      </c>
      <c r="BM148" s="172" t="s">
        <v>163</v>
      </c>
    </row>
    <row r="149" s="27" customFormat="true" ht="24.15" hidden="false" customHeight="true" outlineLevel="0" collapsed="false">
      <c r="A149" s="22"/>
      <c r="B149" s="160"/>
      <c r="C149" s="161" t="s">
        <v>164</v>
      </c>
      <c r="D149" s="161" t="s">
        <v>128</v>
      </c>
      <c r="E149" s="162" t="s">
        <v>165</v>
      </c>
      <c r="F149" s="163" t="s">
        <v>166</v>
      </c>
      <c r="G149" s="164" t="s">
        <v>138</v>
      </c>
      <c r="H149" s="165" t="n">
        <v>21.805</v>
      </c>
      <c r="I149" s="166"/>
      <c r="J149" s="167" t="n">
        <f aca="false">ROUND(I149*H149,2)</f>
        <v>0</v>
      </c>
      <c r="K149" s="163" t="s">
        <v>132</v>
      </c>
      <c r="L149" s="23"/>
      <c r="M149" s="168"/>
      <c r="N149" s="169" t="s">
        <v>41</v>
      </c>
      <c r="O149" s="60"/>
      <c r="P149" s="170" t="n">
        <f aca="false">O149*H149</f>
        <v>0</v>
      </c>
      <c r="Q149" s="170" t="n">
        <v>0.0079</v>
      </c>
      <c r="R149" s="170" t="n">
        <f aca="false">Q149*H149</f>
        <v>0.1722595</v>
      </c>
      <c r="S149" s="170" t="n">
        <v>0</v>
      </c>
      <c r="T149" s="17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133</v>
      </c>
      <c r="AT149" s="172" t="s">
        <v>128</v>
      </c>
      <c r="AU149" s="172" t="s">
        <v>134</v>
      </c>
      <c r="AY149" s="3" t="s">
        <v>125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134</v>
      </c>
      <c r="BK149" s="173" t="n">
        <f aca="false">ROUND(I149*H149,2)</f>
        <v>0</v>
      </c>
      <c r="BL149" s="3" t="s">
        <v>133</v>
      </c>
      <c r="BM149" s="172" t="s">
        <v>167</v>
      </c>
    </row>
    <row r="150" s="27" customFormat="true" ht="24.15" hidden="false" customHeight="true" outlineLevel="0" collapsed="false">
      <c r="A150" s="22"/>
      <c r="B150" s="160"/>
      <c r="C150" s="161" t="s">
        <v>168</v>
      </c>
      <c r="D150" s="161" t="s">
        <v>128</v>
      </c>
      <c r="E150" s="162" t="s">
        <v>169</v>
      </c>
      <c r="F150" s="163" t="s">
        <v>170</v>
      </c>
      <c r="G150" s="164" t="s">
        <v>138</v>
      </c>
      <c r="H150" s="165" t="n">
        <v>14.895</v>
      </c>
      <c r="I150" s="166"/>
      <c r="J150" s="167" t="n">
        <f aca="false">ROUND(I150*H150,2)</f>
        <v>0</v>
      </c>
      <c r="K150" s="163" t="s">
        <v>132</v>
      </c>
      <c r="L150" s="23"/>
      <c r="M150" s="168"/>
      <c r="N150" s="169" t="s">
        <v>41</v>
      </c>
      <c r="O150" s="60"/>
      <c r="P150" s="170" t="n">
        <f aca="false">O150*H150</f>
        <v>0</v>
      </c>
      <c r="Q150" s="170" t="n">
        <v>0.0057</v>
      </c>
      <c r="R150" s="170" t="n">
        <f aca="false">Q150*H150</f>
        <v>0.0849015</v>
      </c>
      <c r="S150" s="170" t="n">
        <v>0</v>
      </c>
      <c r="T150" s="171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133</v>
      </c>
      <c r="AT150" s="172" t="s">
        <v>128</v>
      </c>
      <c r="AU150" s="172" t="s">
        <v>134</v>
      </c>
      <c r="AY150" s="3" t="s">
        <v>125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134</v>
      </c>
      <c r="BK150" s="173" t="n">
        <f aca="false">ROUND(I150*H150,2)</f>
        <v>0</v>
      </c>
      <c r="BL150" s="3" t="s">
        <v>133</v>
      </c>
      <c r="BM150" s="172" t="s">
        <v>171</v>
      </c>
    </row>
    <row r="151" s="174" customFormat="true" ht="12.8" hidden="false" customHeight="false" outlineLevel="0" collapsed="false">
      <c r="B151" s="175"/>
      <c r="D151" s="176" t="s">
        <v>145</v>
      </c>
      <c r="E151" s="177"/>
      <c r="F151" s="178" t="s">
        <v>172</v>
      </c>
      <c r="H151" s="179" t="n">
        <v>8.92</v>
      </c>
      <c r="I151" s="180"/>
      <c r="L151" s="175"/>
      <c r="M151" s="181"/>
      <c r="N151" s="182"/>
      <c r="O151" s="182"/>
      <c r="P151" s="182"/>
      <c r="Q151" s="182"/>
      <c r="R151" s="182"/>
      <c r="S151" s="182"/>
      <c r="T151" s="183"/>
      <c r="AT151" s="177" t="s">
        <v>145</v>
      </c>
      <c r="AU151" s="177" t="s">
        <v>134</v>
      </c>
      <c r="AV151" s="174" t="s">
        <v>134</v>
      </c>
      <c r="AW151" s="174" t="s">
        <v>31</v>
      </c>
      <c r="AX151" s="174" t="s">
        <v>75</v>
      </c>
      <c r="AY151" s="177" t="s">
        <v>125</v>
      </c>
    </row>
    <row r="152" s="174" customFormat="true" ht="12.8" hidden="false" customHeight="false" outlineLevel="0" collapsed="false">
      <c r="B152" s="175"/>
      <c r="D152" s="176" t="s">
        <v>145</v>
      </c>
      <c r="E152" s="177"/>
      <c r="F152" s="178" t="s">
        <v>173</v>
      </c>
      <c r="H152" s="179" t="n">
        <v>5.975</v>
      </c>
      <c r="I152" s="180"/>
      <c r="L152" s="175"/>
      <c r="M152" s="181"/>
      <c r="N152" s="182"/>
      <c r="O152" s="182"/>
      <c r="P152" s="182"/>
      <c r="Q152" s="182"/>
      <c r="R152" s="182"/>
      <c r="S152" s="182"/>
      <c r="T152" s="183"/>
      <c r="AT152" s="177" t="s">
        <v>145</v>
      </c>
      <c r="AU152" s="177" t="s">
        <v>134</v>
      </c>
      <c r="AV152" s="174" t="s">
        <v>134</v>
      </c>
      <c r="AW152" s="174" t="s">
        <v>31</v>
      </c>
      <c r="AX152" s="174" t="s">
        <v>75</v>
      </c>
      <c r="AY152" s="177" t="s">
        <v>125</v>
      </c>
    </row>
    <row r="153" s="184" customFormat="true" ht="12.8" hidden="false" customHeight="false" outlineLevel="0" collapsed="false">
      <c r="B153" s="185"/>
      <c r="D153" s="176" t="s">
        <v>145</v>
      </c>
      <c r="E153" s="186"/>
      <c r="F153" s="187" t="s">
        <v>156</v>
      </c>
      <c r="H153" s="188" t="n">
        <v>14.895</v>
      </c>
      <c r="I153" s="189"/>
      <c r="L153" s="185"/>
      <c r="M153" s="190"/>
      <c r="N153" s="191"/>
      <c r="O153" s="191"/>
      <c r="P153" s="191"/>
      <c r="Q153" s="191"/>
      <c r="R153" s="191"/>
      <c r="S153" s="191"/>
      <c r="T153" s="192"/>
      <c r="AT153" s="186" t="s">
        <v>145</v>
      </c>
      <c r="AU153" s="186" t="s">
        <v>134</v>
      </c>
      <c r="AV153" s="184" t="s">
        <v>133</v>
      </c>
      <c r="AW153" s="184" t="s">
        <v>31</v>
      </c>
      <c r="AX153" s="184" t="s">
        <v>80</v>
      </c>
      <c r="AY153" s="186" t="s">
        <v>125</v>
      </c>
    </row>
    <row r="154" s="146" customFormat="true" ht="22.8" hidden="false" customHeight="true" outlineLevel="0" collapsed="false">
      <c r="B154" s="147"/>
      <c r="D154" s="148" t="s">
        <v>74</v>
      </c>
      <c r="E154" s="158" t="s">
        <v>168</v>
      </c>
      <c r="F154" s="158" t="s">
        <v>174</v>
      </c>
      <c r="I154" s="150"/>
      <c r="J154" s="159" t="n">
        <f aca="false">BK154</f>
        <v>0</v>
      </c>
      <c r="L154" s="147"/>
      <c r="M154" s="152"/>
      <c r="N154" s="153"/>
      <c r="O154" s="153"/>
      <c r="P154" s="154" t="n">
        <f aca="false">SUM(P155:P168)</f>
        <v>0</v>
      </c>
      <c r="Q154" s="153"/>
      <c r="R154" s="154" t="n">
        <f aca="false">SUM(R155:R168)</f>
        <v>0.000735</v>
      </c>
      <c r="S154" s="153"/>
      <c r="T154" s="155" t="n">
        <f aca="false">SUM(T155:T168)</f>
        <v>1.39413</v>
      </c>
      <c r="AR154" s="148" t="s">
        <v>80</v>
      </c>
      <c r="AT154" s="156" t="s">
        <v>74</v>
      </c>
      <c r="AU154" s="156" t="s">
        <v>80</v>
      </c>
      <c r="AY154" s="148" t="s">
        <v>125</v>
      </c>
      <c r="BK154" s="157" t="n">
        <f aca="false">SUM(BK155:BK168)</f>
        <v>0</v>
      </c>
    </row>
    <row r="155" s="27" customFormat="true" ht="24.15" hidden="false" customHeight="true" outlineLevel="0" collapsed="false">
      <c r="A155" s="22"/>
      <c r="B155" s="160"/>
      <c r="C155" s="161" t="s">
        <v>175</v>
      </c>
      <c r="D155" s="161" t="s">
        <v>128</v>
      </c>
      <c r="E155" s="162" t="s">
        <v>176</v>
      </c>
      <c r="F155" s="163" t="s">
        <v>177</v>
      </c>
      <c r="G155" s="164" t="s">
        <v>138</v>
      </c>
      <c r="H155" s="165" t="n">
        <v>15</v>
      </c>
      <c r="I155" s="166"/>
      <c r="J155" s="167" t="n">
        <f aca="false">ROUND(I155*H155,2)</f>
        <v>0</v>
      </c>
      <c r="K155" s="163" t="s">
        <v>132</v>
      </c>
      <c r="L155" s="23"/>
      <c r="M155" s="168"/>
      <c r="N155" s="169" t="s">
        <v>41</v>
      </c>
      <c r="O155" s="60"/>
      <c r="P155" s="170" t="n">
        <f aca="false">O155*H155</f>
        <v>0</v>
      </c>
      <c r="Q155" s="170" t="n">
        <v>4E-005</v>
      </c>
      <c r="R155" s="170" t="n">
        <f aca="false">Q155*H155</f>
        <v>0.0006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133</v>
      </c>
      <c r="AT155" s="172" t="s">
        <v>128</v>
      </c>
      <c r="AU155" s="172" t="s">
        <v>134</v>
      </c>
      <c r="AY155" s="3" t="s">
        <v>125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134</v>
      </c>
      <c r="BK155" s="173" t="n">
        <f aca="false">ROUND(I155*H155,2)</f>
        <v>0</v>
      </c>
      <c r="BL155" s="3" t="s">
        <v>133</v>
      </c>
      <c r="BM155" s="172" t="s">
        <v>178</v>
      </c>
    </row>
    <row r="156" s="174" customFormat="true" ht="12.8" hidden="false" customHeight="false" outlineLevel="0" collapsed="false">
      <c r="B156" s="175"/>
      <c r="D156" s="176" t="s">
        <v>145</v>
      </c>
      <c r="E156" s="177"/>
      <c r="F156" s="178" t="s">
        <v>179</v>
      </c>
      <c r="H156" s="179" t="n">
        <v>15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77" t="s">
        <v>145</v>
      </c>
      <c r="AU156" s="177" t="s">
        <v>134</v>
      </c>
      <c r="AV156" s="174" t="s">
        <v>134</v>
      </c>
      <c r="AW156" s="174" t="s">
        <v>31</v>
      </c>
      <c r="AX156" s="174" t="s">
        <v>80</v>
      </c>
      <c r="AY156" s="177" t="s">
        <v>125</v>
      </c>
    </row>
    <row r="157" s="27" customFormat="true" ht="21.75" hidden="false" customHeight="true" outlineLevel="0" collapsed="false">
      <c r="A157" s="22"/>
      <c r="B157" s="160"/>
      <c r="C157" s="161" t="s">
        <v>180</v>
      </c>
      <c r="D157" s="161" t="s">
        <v>128</v>
      </c>
      <c r="E157" s="162" t="s">
        <v>181</v>
      </c>
      <c r="F157" s="163" t="s">
        <v>182</v>
      </c>
      <c r="G157" s="164" t="s">
        <v>138</v>
      </c>
      <c r="H157" s="165" t="n">
        <v>0.9</v>
      </c>
      <c r="I157" s="166"/>
      <c r="J157" s="167" t="n">
        <f aca="false">ROUND(I157*H157,2)</f>
        <v>0</v>
      </c>
      <c r="K157" s="163" t="s">
        <v>132</v>
      </c>
      <c r="L157" s="23"/>
      <c r="M157" s="168"/>
      <c r="N157" s="169" t="s">
        <v>41</v>
      </c>
      <c r="O157" s="60"/>
      <c r="P157" s="170" t="n">
        <f aca="false">O157*H157</f>
        <v>0</v>
      </c>
      <c r="Q157" s="170" t="n">
        <v>0</v>
      </c>
      <c r="R157" s="170" t="n">
        <f aca="false">Q157*H157</f>
        <v>0</v>
      </c>
      <c r="S157" s="170" t="n">
        <v>0.131</v>
      </c>
      <c r="T157" s="171" t="n">
        <f aca="false">S157*H157</f>
        <v>0.1179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133</v>
      </c>
      <c r="AT157" s="172" t="s">
        <v>128</v>
      </c>
      <c r="AU157" s="172" t="s">
        <v>134</v>
      </c>
      <c r="AY157" s="3" t="s">
        <v>125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134</v>
      </c>
      <c r="BK157" s="173" t="n">
        <f aca="false">ROUND(I157*H157,2)</f>
        <v>0</v>
      </c>
      <c r="BL157" s="3" t="s">
        <v>133</v>
      </c>
      <c r="BM157" s="172" t="s">
        <v>183</v>
      </c>
    </row>
    <row r="158" s="174" customFormat="true" ht="12.8" hidden="false" customHeight="false" outlineLevel="0" collapsed="false">
      <c r="B158" s="175"/>
      <c r="D158" s="176" t="s">
        <v>145</v>
      </c>
      <c r="E158" s="177"/>
      <c r="F158" s="178" t="s">
        <v>184</v>
      </c>
      <c r="H158" s="179" t="n">
        <v>0.9</v>
      </c>
      <c r="I158" s="180"/>
      <c r="L158" s="175"/>
      <c r="M158" s="181"/>
      <c r="N158" s="182"/>
      <c r="O158" s="182"/>
      <c r="P158" s="182"/>
      <c r="Q158" s="182"/>
      <c r="R158" s="182"/>
      <c r="S158" s="182"/>
      <c r="T158" s="183"/>
      <c r="AT158" s="177" t="s">
        <v>145</v>
      </c>
      <c r="AU158" s="177" t="s">
        <v>134</v>
      </c>
      <c r="AV158" s="174" t="s">
        <v>134</v>
      </c>
      <c r="AW158" s="174" t="s">
        <v>31</v>
      </c>
      <c r="AX158" s="174" t="s">
        <v>80</v>
      </c>
      <c r="AY158" s="177" t="s">
        <v>125</v>
      </c>
    </row>
    <row r="159" s="27" customFormat="true" ht="24.15" hidden="false" customHeight="true" outlineLevel="0" collapsed="false">
      <c r="A159" s="22"/>
      <c r="B159" s="160"/>
      <c r="C159" s="161" t="s">
        <v>185</v>
      </c>
      <c r="D159" s="161" t="s">
        <v>128</v>
      </c>
      <c r="E159" s="162" t="s">
        <v>186</v>
      </c>
      <c r="F159" s="163" t="s">
        <v>187</v>
      </c>
      <c r="G159" s="164" t="s">
        <v>131</v>
      </c>
      <c r="H159" s="165" t="n">
        <v>30</v>
      </c>
      <c r="I159" s="166"/>
      <c r="J159" s="167" t="n">
        <f aca="false">ROUND(I159*H159,2)</f>
        <v>0</v>
      </c>
      <c r="K159" s="163" t="s">
        <v>132</v>
      </c>
      <c r="L159" s="23"/>
      <c r="M159" s="168"/>
      <c r="N159" s="169" t="s">
        <v>41</v>
      </c>
      <c r="O159" s="60"/>
      <c r="P159" s="170" t="n">
        <f aca="false">O159*H159</f>
        <v>0</v>
      </c>
      <c r="Q159" s="170" t="n">
        <v>0</v>
      </c>
      <c r="R159" s="170" t="n">
        <f aca="false">Q159*H159</f>
        <v>0</v>
      </c>
      <c r="S159" s="170" t="n">
        <v>0.002</v>
      </c>
      <c r="T159" s="171" t="n">
        <f aca="false">S159*H159</f>
        <v>0.06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133</v>
      </c>
      <c r="AT159" s="172" t="s">
        <v>128</v>
      </c>
      <c r="AU159" s="172" t="s">
        <v>134</v>
      </c>
      <c r="AY159" s="3" t="s">
        <v>125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134</v>
      </c>
      <c r="BK159" s="173" t="n">
        <f aca="false">ROUND(I159*H159,2)</f>
        <v>0</v>
      </c>
      <c r="BL159" s="3" t="s">
        <v>133</v>
      </c>
      <c r="BM159" s="172" t="s">
        <v>188</v>
      </c>
    </row>
    <row r="160" s="27" customFormat="true" ht="24.15" hidden="false" customHeight="true" outlineLevel="0" collapsed="false">
      <c r="A160" s="22"/>
      <c r="B160" s="160"/>
      <c r="C160" s="161" t="s">
        <v>189</v>
      </c>
      <c r="D160" s="161" t="s">
        <v>128</v>
      </c>
      <c r="E160" s="162" t="s">
        <v>190</v>
      </c>
      <c r="F160" s="163" t="s">
        <v>191</v>
      </c>
      <c r="G160" s="164" t="s">
        <v>131</v>
      </c>
      <c r="H160" s="165" t="n">
        <v>14</v>
      </c>
      <c r="I160" s="166"/>
      <c r="J160" s="167" t="n">
        <f aca="false">ROUND(I160*H160,2)</f>
        <v>0</v>
      </c>
      <c r="K160" s="163" t="s">
        <v>132</v>
      </c>
      <c r="L160" s="23"/>
      <c r="M160" s="168"/>
      <c r="N160" s="169" t="s">
        <v>41</v>
      </c>
      <c r="O160" s="60"/>
      <c r="P160" s="170" t="n">
        <f aca="false">O160*H160</f>
        <v>0</v>
      </c>
      <c r="Q160" s="170" t="n">
        <v>0</v>
      </c>
      <c r="R160" s="170" t="n">
        <f aca="false">Q160*H160</f>
        <v>0</v>
      </c>
      <c r="S160" s="170" t="n">
        <v>0.009</v>
      </c>
      <c r="T160" s="171" t="n">
        <f aca="false">S160*H160</f>
        <v>0.126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2" t="s">
        <v>133</v>
      </c>
      <c r="AT160" s="172" t="s">
        <v>128</v>
      </c>
      <c r="AU160" s="172" t="s">
        <v>134</v>
      </c>
      <c r="AY160" s="3" t="s">
        <v>125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3" t="s">
        <v>134</v>
      </c>
      <c r="BK160" s="173" t="n">
        <f aca="false">ROUND(I160*H160,2)</f>
        <v>0</v>
      </c>
      <c r="BL160" s="3" t="s">
        <v>133</v>
      </c>
      <c r="BM160" s="172" t="s">
        <v>192</v>
      </c>
    </row>
    <row r="161" s="27" customFormat="true" ht="24.15" hidden="false" customHeight="true" outlineLevel="0" collapsed="false">
      <c r="A161" s="22"/>
      <c r="B161" s="160"/>
      <c r="C161" s="161" t="s">
        <v>193</v>
      </c>
      <c r="D161" s="161" t="s">
        <v>128</v>
      </c>
      <c r="E161" s="162" t="s">
        <v>194</v>
      </c>
      <c r="F161" s="163" t="s">
        <v>195</v>
      </c>
      <c r="G161" s="164" t="s">
        <v>131</v>
      </c>
      <c r="H161" s="165" t="n">
        <v>1.5</v>
      </c>
      <c r="I161" s="166"/>
      <c r="J161" s="167" t="n">
        <f aca="false">ROUND(I161*H161,2)</f>
        <v>0</v>
      </c>
      <c r="K161" s="163" t="s">
        <v>132</v>
      </c>
      <c r="L161" s="23"/>
      <c r="M161" s="168"/>
      <c r="N161" s="169" t="s">
        <v>41</v>
      </c>
      <c r="O161" s="60"/>
      <c r="P161" s="170" t="n">
        <f aca="false">O161*H161</f>
        <v>0</v>
      </c>
      <c r="Q161" s="170" t="n">
        <v>9E-005</v>
      </c>
      <c r="R161" s="170" t="n">
        <f aca="false">Q161*H161</f>
        <v>0.000135</v>
      </c>
      <c r="S161" s="170" t="n">
        <v>0.003</v>
      </c>
      <c r="T161" s="171" t="n">
        <f aca="false">S161*H161</f>
        <v>0.0045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133</v>
      </c>
      <c r="AT161" s="172" t="s">
        <v>128</v>
      </c>
      <c r="AU161" s="172" t="s">
        <v>134</v>
      </c>
      <c r="AY161" s="3" t="s">
        <v>125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134</v>
      </c>
      <c r="BK161" s="173" t="n">
        <f aca="false">ROUND(I161*H161,2)</f>
        <v>0</v>
      </c>
      <c r="BL161" s="3" t="s">
        <v>133</v>
      </c>
      <c r="BM161" s="172" t="s">
        <v>196</v>
      </c>
    </row>
    <row r="162" s="27" customFormat="true" ht="37.8" hidden="false" customHeight="true" outlineLevel="0" collapsed="false">
      <c r="A162" s="22"/>
      <c r="B162" s="160"/>
      <c r="C162" s="161" t="s">
        <v>7</v>
      </c>
      <c r="D162" s="161" t="s">
        <v>128</v>
      </c>
      <c r="E162" s="162" t="s">
        <v>197</v>
      </c>
      <c r="F162" s="163" t="s">
        <v>198</v>
      </c>
      <c r="G162" s="164" t="s">
        <v>138</v>
      </c>
      <c r="H162" s="165" t="n">
        <v>5.78</v>
      </c>
      <c r="I162" s="166"/>
      <c r="J162" s="167" t="n">
        <f aca="false">ROUND(I162*H162,2)</f>
        <v>0</v>
      </c>
      <c r="K162" s="163" t="s">
        <v>132</v>
      </c>
      <c r="L162" s="23"/>
      <c r="M162" s="168"/>
      <c r="N162" s="169" t="s">
        <v>41</v>
      </c>
      <c r="O162" s="60"/>
      <c r="P162" s="170" t="n">
        <f aca="false">O162*H162</f>
        <v>0</v>
      </c>
      <c r="Q162" s="170" t="n">
        <v>0</v>
      </c>
      <c r="R162" s="170" t="n">
        <f aca="false">Q162*H162</f>
        <v>0</v>
      </c>
      <c r="S162" s="170" t="n">
        <v>0.004</v>
      </c>
      <c r="T162" s="171" t="n">
        <f aca="false">S162*H162</f>
        <v>0.02312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2" t="s">
        <v>133</v>
      </c>
      <c r="AT162" s="172" t="s">
        <v>128</v>
      </c>
      <c r="AU162" s="172" t="s">
        <v>134</v>
      </c>
      <c r="AY162" s="3" t="s">
        <v>125</v>
      </c>
      <c r="BE162" s="173" t="n">
        <f aca="false">IF(N162="základní",J162,0)</f>
        <v>0</v>
      </c>
      <c r="BF162" s="173" t="n">
        <f aca="false">IF(N162="snížená",J162,0)</f>
        <v>0</v>
      </c>
      <c r="BG162" s="173" t="n">
        <f aca="false">IF(N162="zákl. přenesená",J162,0)</f>
        <v>0</v>
      </c>
      <c r="BH162" s="173" t="n">
        <f aca="false">IF(N162="sníž. přenesená",J162,0)</f>
        <v>0</v>
      </c>
      <c r="BI162" s="173" t="n">
        <f aca="false">IF(N162="nulová",J162,0)</f>
        <v>0</v>
      </c>
      <c r="BJ162" s="3" t="s">
        <v>134</v>
      </c>
      <c r="BK162" s="173" t="n">
        <f aca="false">ROUND(I162*H162,2)</f>
        <v>0</v>
      </c>
      <c r="BL162" s="3" t="s">
        <v>133</v>
      </c>
      <c r="BM162" s="172" t="s">
        <v>199</v>
      </c>
    </row>
    <row r="163" s="174" customFormat="true" ht="12.8" hidden="false" customHeight="false" outlineLevel="0" collapsed="false">
      <c r="B163" s="175"/>
      <c r="D163" s="176" t="s">
        <v>145</v>
      </c>
      <c r="E163" s="177"/>
      <c r="F163" s="178" t="s">
        <v>200</v>
      </c>
      <c r="H163" s="179" t="n">
        <v>5.78</v>
      </c>
      <c r="I163" s="180"/>
      <c r="L163" s="175"/>
      <c r="M163" s="181"/>
      <c r="N163" s="182"/>
      <c r="O163" s="182"/>
      <c r="P163" s="182"/>
      <c r="Q163" s="182"/>
      <c r="R163" s="182"/>
      <c r="S163" s="182"/>
      <c r="T163" s="183"/>
      <c r="AT163" s="177" t="s">
        <v>145</v>
      </c>
      <c r="AU163" s="177" t="s">
        <v>134</v>
      </c>
      <c r="AV163" s="174" t="s">
        <v>134</v>
      </c>
      <c r="AW163" s="174" t="s">
        <v>31</v>
      </c>
      <c r="AX163" s="174" t="s">
        <v>80</v>
      </c>
      <c r="AY163" s="177" t="s">
        <v>125</v>
      </c>
    </row>
    <row r="164" s="27" customFormat="true" ht="37.8" hidden="false" customHeight="true" outlineLevel="0" collapsed="false">
      <c r="A164" s="22"/>
      <c r="B164" s="160"/>
      <c r="C164" s="161" t="s">
        <v>201</v>
      </c>
      <c r="D164" s="161" t="s">
        <v>128</v>
      </c>
      <c r="E164" s="162" t="s">
        <v>202</v>
      </c>
      <c r="F164" s="163" t="s">
        <v>203</v>
      </c>
      <c r="G164" s="164" t="s">
        <v>138</v>
      </c>
      <c r="H164" s="165" t="n">
        <v>14.895</v>
      </c>
      <c r="I164" s="166"/>
      <c r="J164" s="167" t="n">
        <f aca="false">ROUND(I164*H164,2)</f>
        <v>0</v>
      </c>
      <c r="K164" s="163" t="s">
        <v>132</v>
      </c>
      <c r="L164" s="23"/>
      <c r="M164" s="168"/>
      <c r="N164" s="169" t="s">
        <v>41</v>
      </c>
      <c r="O164" s="60"/>
      <c r="P164" s="170" t="n">
        <f aca="false">O164*H164</f>
        <v>0</v>
      </c>
      <c r="Q164" s="170" t="n">
        <v>0</v>
      </c>
      <c r="R164" s="170" t="n">
        <f aca="false">Q164*H164</f>
        <v>0</v>
      </c>
      <c r="S164" s="170" t="n">
        <v>0.004</v>
      </c>
      <c r="T164" s="171" t="n">
        <f aca="false">S164*H164</f>
        <v>0.05958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2" t="s">
        <v>133</v>
      </c>
      <c r="AT164" s="172" t="s">
        <v>128</v>
      </c>
      <c r="AU164" s="172" t="s">
        <v>134</v>
      </c>
      <c r="AY164" s="3" t="s">
        <v>125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134</v>
      </c>
      <c r="BK164" s="173" t="n">
        <f aca="false">ROUND(I164*H164,2)</f>
        <v>0</v>
      </c>
      <c r="BL164" s="3" t="s">
        <v>133</v>
      </c>
      <c r="BM164" s="172" t="s">
        <v>204</v>
      </c>
    </row>
    <row r="165" s="27" customFormat="true" ht="37.8" hidden="false" customHeight="true" outlineLevel="0" collapsed="false">
      <c r="A165" s="22"/>
      <c r="B165" s="160"/>
      <c r="C165" s="161" t="s">
        <v>205</v>
      </c>
      <c r="D165" s="161" t="s">
        <v>128</v>
      </c>
      <c r="E165" s="162" t="s">
        <v>206</v>
      </c>
      <c r="F165" s="163" t="s">
        <v>207</v>
      </c>
      <c r="G165" s="164" t="s">
        <v>138</v>
      </c>
      <c r="H165" s="165" t="n">
        <v>21.805</v>
      </c>
      <c r="I165" s="166"/>
      <c r="J165" s="167" t="n">
        <f aca="false">ROUND(I165*H165,2)</f>
        <v>0</v>
      </c>
      <c r="K165" s="163" t="s">
        <v>132</v>
      </c>
      <c r="L165" s="23"/>
      <c r="M165" s="168"/>
      <c r="N165" s="169" t="s">
        <v>41</v>
      </c>
      <c r="O165" s="60"/>
      <c r="P165" s="170" t="n">
        <f aca="false">O165*H165</f>
        <v>0</v>
      </c>
      <c r="Q165" s="170" t="n">
        <v>0</v>
      </c>
      <c r="R165" s="170" t="n">
        <f aca="false">Q165*H165</f>
        <v>0</v>
      </c>
      <c r="S165" s="170" t="n">
        <v>0.046</v>
      </c>
      <c r="T165" s="171" t="n">
        <f aca="false">S165*H165</f>
        <v>1.00303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133</v>
      </c>
      <c r="AT165" s="172" t="s">
        <v>128</v>
      </c>
      <c r="AU165" s="172" t="s">
        <v>134</v>
      </c>
      <c r="AY165" s="3" t="s">
        <v>125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134</v>
      </c>
      <c r="BK165" s="173" t="n">
        <f aca="false">ROUND(I165*H165,2)</f>
        <v>0</v>
      </c>
      <c r="BL165" s="3" t="s">
        <v>133</v>
      </c>
      <c r="BM165" s="172" t="s">
        <v>208</v>
      </c>
    </row>
    <row r="166" s="174" customFormat="true" ht="12.8" hidden="false" customHeight="false" outlineLevel="0" collapsed="false">
      <c r="B166" s="175"/>
      <c r="D166" s="176" t="s">
        <v>145</v>
      </c>
      <c r="E166" s="177"/>
      <c r="F166" s="178" t="s">
        <v>209</v>
      </c>
      <c r="H166" s="179" t="n">
        <v>16.48</v>
      </c>
      <c r="I166" s="180"/>
      <c r="L166" s="175"/>
      <c r="M166" s="181"/>
      <c r="N166" s="182"/>
      <c r="O166" s="182"/>
      <c r="P166" s="182"/>
      <c r="Q166" s="182"/>
      <c r="R166" s="182"/>
      <c r="S166" s="182"/>
      <c r="T166" s="183"/>
      <c r="AT166" s="177" t="s">
        <v>145</v>
      </c>
      <c r="AU166" s="177" t="s">
        <v>134</v>
      </c>
      <c r="AV166" s="174" t="s">
        <v>134</v>
      </c>
      <c r="AW166" s="174" t="s">
        <v>31</v>
      </c>
      <c r="AX166" s="174" t="s">
        <v>75</v>
      </c>
      <c r="AY166" s="177" t="s">
        <v>125</v>
      </c>
    </row>
    <row r="167" s="174" customFormat="true" ht="12.8" hidden="false" customHeight="false" outlineLevel="0" collapsed="false">
      <c r="B167" s="175"/>
      <c r="D167" s="176" t="s">
        <v>145</v>
      </c>
      <c r="E167" s="177"/>
      <c r="F167" s="178" t="s">
        <v>210</v>
      </c>
      <c r="H167" s="179" t="n">
        <v>5.325</v>
      </c>
      <c r="I167" s="180"/>
      <c r="L167" s="175"/>
      <c r="M167" s="181"/>
      <c r="N167" s="182"/>
      <c r="O167" s="182"/>
      <c r="P167" s="182"/>
      <c r="Q167" s="182"/>
      <c r="R167" s="182"/>
      <c r="S167" s="182"/>
      <c r="T167" s="183"/>
      <c r="AT167" s="177" t="s">
        <v>145</v>
      </c>
      <c r="AU167" s="177" t="s">
        <v>134</v>
      </c>
      <c r="AV167" s="174" t="s">
        <v>134</v>
      </c>
      <c r="AW167" s="174" t="s">
        <v>31</v>
      </c>
      <c r="AX167" s="174" t="s">
        <v>75</v>
      </c>
      <c r="AY167" s="177" t="s">
        <v>125</v>
      </c>
    </row>
    <row r="168" s="184" customFormat="true" ht="12.8" hidden="false" customHeight="false" outlineLevel="0" collapsed="false">
      <c r="B168" s="185"/>
      <c r="D168" s="176" t="s">
        <v>145</v>
      </c>
      <c r="E168" s="186"/>
      <c r="F168" s="187" t="s">
        <v>156</v>
      </c>
      <c r="H168" s="188" t="n">
        <v>21.805</v>
      </c>
      <c r="I168" s="189"/>
      <c r="L168" s="185"/>
      <c r="M168" s="190"/>
      <c r="N168" s="191"/>
      <c r="O168" s="191"/>
      <c r="P168" s="191"/>
      <c r="Q168" s="191"/>
      <c r="R168" s="191"/>
      <c r="S168" s="191"/>
      <c r="T168" s="192"/>
      <c r="AT168" s="186" t="s">
        <v>145</v>
      </c>
      <c r="AU168" s="186" t="s">
        <v>134</v>
      </c>
      <c r="AV168" s="184" t="s">
        <v>133</v>
      </c>
      <c r="AW168" s="184" t="s">
        <v>31</v>
      </c>
      <c r="AX168" s="184" t="s">
        <v>80</v>
      </c>
      <c r="AY168" s="186" t="s">
        <v>125</v>
      </c>
    </row>
    <row r="169" s="146" customFormat="true" ht="22.8" hidden="false" customHeight="true" outlineLevel="0" collapsed="false">
      <c r="B169" s="147"/>
      <c r="D169" s="148" t="s">
        <v>74</v>
      </c>
      <c r="E169" s="158" t="s">
        <v>211</v>
      </c>
      <c r="F169" s="158" t="s">
        <v>212</v>
      </c>
      <c r="I169" s="150"/>
      <c r="J169" s="159" t="n">
        <f aca="false">BK169</f>
        <v>0</v>
      </c>
      <c r="L169" s="147"/>
      <c r="M169" s="152"/>
      <c r="N169" s="153"/>
      <c r="O169" s="153"/>
      <c r="P169" s="154" t="n">
        <f aca="false">SUM(P170:P174)</f>
        <v>0</v>
      </c>
      <c r="Q169" s="153"/>
      <c r="R169" s="154" t="n">
        <f aca="false">SUM(R170:R174)</f>
        <v>0</v>
      </c>
      <c r="S169" s="153"/>
      <c r="T169" s="155" t="n">
        <f aca="false">SUM(T170:T174)</f>
        <v>0</v>
      </c>
      <c r="AR169" s="148" t="s">
        <v>80</v>
      </c>
      <c r="AT169" s="156" t="s">
        <v>74</v>
      </c>
      <c r="AU169" s="156" t="s">
        <v>80</v>
      </c>
      <c r="AY169" s="148" t="s">
        <v>125</v>
      </c>
      <c r="BK169" s="157" t="n">
        <f aca="false">SUM(BK170:BK174)</f>
        <v>0</v>
      </c>
    </row>
    <row r="170" s="27" customFormat="true" ht="24.15" hidden="false" customHeight="true" outlineLevel="0" collapsed="false">
      <c r="A170" s="22"/>
      <c r="B170" s="160"/>
      <c r="C170" s="161" t="s">
        <v>213</v>
      </c>
      <c r="D170" s="161" t="s">
        <v>128</v>
      </c>
      <c r="E170" s="162" t="s">
        <v>214</v>
      </c>
      <c r="F170" s="163" t="s">
        <v>215</v>
      </c>
      <c r="G170" s="164" t="s">
        <v>216</v>
      </c>
      <c r="H170" s="165" t="n">
        <v>1.52</v>
      </c>
      <c r="I170" s="166"/>
      <c r="J170" s="167" t="n">
        <f aca="false">ROUND(I170*H170,2)</f>
        <v>0</v>
      </c>
      <c r="K170" s="163" t="s">
        <v>132</v>
      </c>
      <c r="L170" s="23"/>
      <c r="M170" s="168"/>
      <c r="N170" s="169" t="s">
        <v>41</v>
      </c>
      <c r="O170" s="60"/>
      <c r="P170" s="170" t="n">
        <f aca="false">O170*H170</f>
        <v>0</v>
      </c>
      <c r="Q170" s="170" t="n">
        <v>0</v>
      </c>
      <c r="R170" s="170" t="n">
        <f aca="false">Q170*H170</f>
        <v>0</v>
      </c>
      <c r="S170" s="170" t="n">
        <v>0</v>
      </c>
      <c r="T170" s="171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133</v>
      </c>
      <c r="AT170" s="172" t="s">
        <v>128</v>
      </c>
      <c r="AU170" s="172" t="s">
        <v>134</v>
      </c>
      <c r="AY170" s="3" t="s">
        <v>125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134</v>
      </c>
      <c r="BK170" s="173" t="n">
        <f aca="false">ROUND(I170*H170,2)</f>
        <v>0</v>
      </c>
      <c r="BL170" s="3" t="s">
        <v>133</v>
      </c>
      <c r="BM170" s="172" t="s">
        <v>217</v>
      </c>
    </row>
    <row r="171" s="27" customFormat="true" ht="24.15" hidden="false" customHeight="true" outlineLevel="0" collapsed="false">
      <c r="A171" s="22"/>
      <c r="B171" s="160"/>
      <c r="C171" s="161" t="s">
        <v>218</v>
      </c>
      <c r="D171" s="161" t="s">
        <v>128</v>
      </c>
      <c r="E171" s="162" t="s">
        <v>219</v>
      </c>
      <c r="F171" s="163" t="s">
        <v>220</v>
      </c>
      <c r="G171" s="164" t="s">
        <v>216</v>
      </c>
      <c r="H171" s="165" t="n">
        <v>1.52</v>
      </c>
      <c r="I171" s="166"/>
      <c r="J171" s="167" t="n">
        <f aca="false">ROUND(I171*H171,2)</f>
        <v>0</v>
      </c>
      <c r="K171" s="163" t="s">
        <v>132</v>
      </c>
      <c r="L171" s="23"/>
      <c r="M171" s="168"/>
      <c r="N171" s="169" t="s">
        <v>41</v>
      </c>
      <c r="O171" s="60"/>
      <c r="P171" s="170" t="n">
        <f aca="false">O171*H171</f>
        <v>0</v>
      </c>
      <c r="Q171" s="170" t="n">
        <v>0</v>
      </c>
      <c r="R171" s="170" t="n">
        <f aca="false">Q171*H171</f>
        <v>0</v>
      </c>
      <c r="S171" s="170" t="n">
        <v>0</v>
      </c>
      <c r="T171" s="171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2" t="s">
        <v>133</v>
      </c>
      <c r="AT171" s="172" t="s">
        <v>128</v>
      </c>
      <c r="AU171" s="172" t="s">
        <v>134</v>
      </c>
      <c r="AY171" s="3" t="s">
        <v>125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134</v>
      </c>
      <c r="BK171" s="173" t="n">
        <f aca="false">ROUND(I171*H171,2)</f>
        <v>0</v>
      </c>
      <c r="BL171" s="3" t="s">
        <v>133</v>
      </c>
      <c r="BM171" s="172" t="s">
        <v>221</v>
      </c>
    </row>
    <row r="172" s="27" customFormat="true" ht="24.15" hidden="false" customHeight="true" outlineLevel="0" collapsed="false">
      <c r="A172" s="22"/>
      <c r="B172" s="160"/>
      <c r="C172" s="161" t="s">
        <v>222</v>
      </c>
      <c r="D172" s="161" t="s">
        <v>128</v>
      </c>
      <c r="E172" s="162" t="s">
        <v>223</v>
      </c>
      <c r="F172" s="163" t="s">
        <v>224</v>
      </c>
      <c r="G172" s="164" t="s">
        <v>216</v>
      </c>
      <c r="H172" s="165" t="n">
        <v>36.48</v>
      </c>
      <c r="I172" s="166"/>
      <c r="J172" s="167" t="n">
        <f aca="false">ROUND(I172*H172,2)</f>
        <v>0</v>
      </c>
      <c r="K172" s="163" t="s">
        <v>132</v>
      </c>
      <c r="L172" s="23"/>
      <c r="M172" s="168"/>
      <c r="N172" s="169" t="s">
        <v>41</v>
      </c>
      <c r="O172" s="60"/>
      <c r="P172" s="170" t="n">
        <f aca="false">O172*H172</f>
        <v>0</v>
      </c>
      <c r="Q172" s="170" t="n">
        <v>0</v>
      </c>
      <c r="R172" s="170" t="n">
        <f aca="false">Q172*H172</f>
        <v>0</v>
      </c>
      <c r="S172" s="170" t="n">
        <v>0</v>
      </c>
      <c r="T172" s="171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2" t="s">
        <v>133</v>
      </c>
      <c r="AT172" s="172" t="s">
        <v>128</v>
      </c>
      <c r="AU172" s="172" t="s">
        <v>134</v>
      </c>
      <c r="AY172" s="3" t="s">
        <v>125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3" t="s">
        <v>134</v>
      </c>
      <c r="BK172" s="173" t="n">
        <f aca="false">ROUND(I172*H172,2)</f>
        <v>0</v>
      </c>
      <c r="BL172" s="3" t="s">
        <v>133</v>
      </c>
      <c r="BM172" s="172" t="s">
        <v>225</v>
      </c>
    </row>
    <row r="173" s="174" customFormat="true" ht="12.8" hidden="false" customHeight="false" outlineLevel="0" collapsed="false">
      <c r="B173" s="175"/>
      <c r="D173" s="176" t="s">
        <v>145</v>
      </c>
      <c r="F173" s="178" t="s">
        <v>226</v>
      </c>
      <c r="H173" s="179" t="n">
        <v>36.48</v>
      </c>
      <c r="I173" s="180"/>
      <c r="L173" s="175"/>
      <c r="M173" s="181"/>
      <c r="N173" s="182"/>
      <c r="O173" s="182"/>
      <c r="P173" s="182"/>
      <c r="Q173" s="182"/>
      <c r="R173" s="182"/>
      <c r="S173" s="182"/>
      <c r="T173" s="183"/>
      <c r="AT173" s="177" t="s">
        <v>145</v>
      </c>
      <c r="AU173" s="177" t="s">
        <v>134</v>
      </c>
      <c r="AV173" s="174" t="s">
        <v>134</v>
      </c>
      <c r="AW173" s="174" t="s">
        <v>2</v>
      </c>
      <c r="AX173" s="174" t="s">
        <v>80</v>
      </c>
      <c r="AY173" s="177" t="s">
        <v>125</v>
      </c>
    </row>
    <row r="174" s="27" customFormat="true" ht="24.15" hidden="false" customHeight="true" outlineLevel="0" collapsed="false">
      <c r="A174" s="22"/>
      <c r="B174" s="160"/>
      <c r="C174" s="161" t="s">
        <v>6</v>
      </c>
      <c r="D174" s="161" t="s">
        <v>128</v>
      </c>
      <c r="E174" s="162" t="s">
        <v>227</v>
      </c>
      <c r="F174" s="163" t="s">
        <v>228</v>
      </c>
      <c r="G174" s="164" t="s">
        <v>216</v>
      </c>
      <c r="H174" s="165" t="n">
        <v>1.52</v>
      </c>
      <c r="I174" s="166"/>
      <c r="J174" s="167" t="n">
        <f aca="false">ROUND(I174*H174,2)</f>
        <v>0</v>
      </c>
      <c r="K174" s="163" t="s">
        <v>132</v>
      </c>
      <c r="L174" s="23"/>
      <c r="M174" s="168"/>
      <c r="N174" s="169" t="s">
        <v>41</v>
      </c>
      <c r="O174" s="60"/>
      <c r="P174" s="170" t="n">
        <f aca="false">O174*H174</f>
        <v>0</v>
      </c>
      <c r="Q174" s="170" t="n">
        <v>0</v>
      </c>
      <c r="R174" s="170" t="n">
        <f aca="false">Q174*H174</f>
        <v>0</v>
      </c>
      <c r="S174" s="170" t="n">
        <v>0</v>
      </c>
      <c r="T174" s="171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2" t="s">
        <v>133</v>
      </c>
      <c r="AT174" s="172" t="s">
        <v>128</v>
      </c>
      <c r="AU174" s="172" t="s">
        <v>134</v>
      </c>
      <c r="AY174" s="3" t="s">
        <v>125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3" t="s">
        <v>134</v>
      </c>
      <c r="BK174" s="173" t="n">
        <f aca="false">ROUND(I174*H174,2)</f>
        <v>0</v>
      </c>
      <c r="BL174" s="3" t="s">
        <v>133</v>
      </c>
      <c r="BM174" s="172" t="s">
        <v>229</v>
      </c>
    </row>
    <row r="175" s="146" customFormat="true" ht="22.8" hidden="false" customHeight="true" outlineLevel="0" collapsed="false">
      <c r="B175" s="147"/>
      <c r="D175" s="148" t="s">
        <v>74</v>
      </c>
      <c r="E175" s="158" t="s">
        <v>230</v>
      </c>
      <c r="F175" s="158" t="s">
        <v>231</v>
      </c>
      <c r="I175" s="150"/>
      <c r="J175" s="159" t="n">
        <f aca="false">BK175</f>
        <v>0</v>
      </c>
      <c r="L175" s="147"/>
      <c r="M175" s="152"/>
      <c r="N175" s="153"/>
      <c r="O175" s="153"/>
      <c r="P175" s="154" t="n">
        <f aca="false">P176</f>
        <v>0</v>
      </c>
      <c r="Q175" s="153"/>
      <c r="R175" s="154" t="n">
        <f aca="false">R176</f>
        <v>0</v>
      </c>
      <c r="S175" s="153"/>
      <c r="T175" s="155" t="n">
        <f aca="false">T176</f>
        <v>0</v>
      </c>
      <c r="AR175" s="148" t="s">
        <v>80</v>
      </c>
      <c r="AT175" s="156" t="s">
        <v>74</v>
      </c>
      <c r="AU175" s="156" t="s">
        <v>80</v>
      </c>
      <c r="AY175" s="148" t="s">
        <v>125</v>
      </c>
      <c r="BK175" s="157" t="n">
        <f aca="false">BK176</f>
        <v>0</v>
      </c>
    </row>
    <row r="176" s="27" customFormat="true" ht="21.75" hidden="false" customHeight="true" outlineLevel="0" collapsed="false">
      <c r="A176" s="22"/>
      <c r="B176" s="160"/>
      <c r="C176" s="161" t="s">
        <v>232</v>
      </c>
      <c r="D176" s="161" t="s">
        <v>128</v>
      </c>
      <c r="E176" s="162" t="s">
        <v>233</v>
      </c>
      <c r="F176" s="163" t="s">
        <v>234</v>
      </c>
      <c r="G176" s="164" t="s">
        <v>216</v>
      </c>
      <c r="H176" s="165" t="n">
        <v>0.835</v>
      </c>
      <c r="I176" s="166"/>
      <c r="J176" s="167" t="n">
        <f aca="false">ROUND(I176*H176,2)</f>
        <v>0</v>
      </c>
      <c r="K176" s="163" t="s">
        <v>132</v>
      </c>
      <c r="L176" s="23"/>
      <c r="M176" s="168"/>
      <c r="N176" s="169" t="s">
        <v>41</v>
      </c>
      <c r="O176" s="60"/>
      <c r="P176" s="170" t="n">
        <f aca="false">O176*H176</f>
        <v>0</v>
      </c>
      <c r="Q176" s="170" t="n">
        <v>0</v>
      </c>
      <c r="R176" s="170" t="n">
        <f aca="false">Q176*H176</f>
        <v>0</v>
      </c>
      <c r="S176" s="170" t="n">
        <v>0</v>
      </c>
      <c r="T176" s="171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2" t="s">
        <v>133</v>
      </c>
      <c r="AT176" s="172" t="s">
        <v>128</v>
      </c>
      <c r="AU176" s="172" t="s">
        <v>134</v>
      </c>
      <c r="AY176" s="3" t="s">
        <v>125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3" t="s">
        <v>134</v>
      </c>
      <c r="BK176" s="173" t="n">
        <f aca="false">ROUND(I176*H176,2)</f>
        <v>0</v>
      </c>
      <c r="BL176" s="3" t="s">
        <v>133</v>
      </c>
      <c r="BM176" s="172" t="s">
        <v>235</v>
      </c>
    </row>
    <row r="177" s="146" customFormat="true" ht="25.9" hidden="false" customHeight="true" outlineLevel="0" collapsed="false">
      <c r="B177" s="147"/>
      <c r="D177" s="148" t="s">
        <v>74</v>
      </c>
      <c r="E177" s="149" t="s">
        <v>236</v>
      </c>
      <c r="F177" s="149" t="s">
        <v>237</v>
      </c>
      <c r="I177" s="150"/>
      <c r="J177" s="151" t="n">
        <f aca="false">BK177</f>
        <v>0</v>
      </c>
      <c r="L177" s="147"/>
      <c r="M177" s="152"/>
      <c r="N177" s="153"/>
      <c r="O177" s="153"/>
      <c r="P177" s="154" t="n">
        <f aca="false">P178+P195+P215+P228+P239+P267+P271+P287+P306+P313</f>
        <v>0</v>
      </c>
      <c r="Q177" s="153"/>
      <c r="R177" s="154" t="n">
        <f aca="false">R178+R195+R215+R228+R239+R267+R271+R287+R306+R313</f>
        <v>1.0070184</v>
      </c>
      <c r="S177" s="153"/>
      <c r="T177" s="155" t="n">
        <f aca="false">T178+T195+T215+T228+T239+T267+T271+T287+T306+T313</f>
        <v>0.1254521</v>
      </c>
      <c r="AR177" s="148" t="s">
        <v>134</v>
      </c>
      <c r="AT177" s="156" t="s">
        <v>74</v>
      </c>
      <c r="AU177" s="156" t="s">
        <v>75</v>
      </c>
      <c r="AY177" s="148" t="s">
        <v>125</v>
      </c>
      <c r="BK177" s="157" t="n">
        <f aca="false">BK178+BK195+BK215+BK228+BK239+BK267+BK271+BK287+BK306+BK313</f>
        <v>0</v>
      </c>
    </row>
    <row r="178" s="146" customFormat="true" ht="22.8" hidden="false" customHeight="true" outlineLevel="0" collapsed="false">
      <c r="B178" s="147"/>
      <c r="D178" s="148" t="s">
        <v>74</v>
      </c>
      <c r="E178" s="158" t="s">
        <v>238</v>
      </c>
      <c r="F178" s="158" t="s">
        <v>239</v>
      </c>
      <c r="I178" s="150"/>
      <c r="J178" s="159" t="n">
        <f aca="false">BK178</f>
        <v>0</v>
      </c>
      <c r="L178" s="147"/>
      <c r="M178" s="152"/>
      <c r="N178" s="153"/>
      <c r="O178" s="153"/>
      <c r="P178" s="154" t="n">
        <f aca="false">SUM(P179:P194)</f>
        <v>0</v>
      </c>
      <c r="Q178" s="153"/>
      <c r="R178" s="154" t="n">
        <f aca="false">SUM(R179:R194)</f>
        <v>0.00559</v>
      </c>
      <c r="S178" s="153"/>
      <c r="T178" s="155" t="n">
        <f aca="false">SUM(T179:T194)</f>
        <v>0.01236</v>
      </c>
      <c r="AR178" s="148" t="s">
        <v>134</v>
      </c>
      <c r="AT178" s="156" t="s">
        <v>74</v>
      </c>
      <c r="AU178" s="156" t="s">
        <v>80</v>
      </c>
      <c r="AY178" s="148" t="s">
        <v>125</v>
      </c>
      <c r="BK178" s="157" t="n">
        <f aca="false">SUM(BK179:BK194)</f>
        <v>0</v>
      </c>
    </row>
    <row r="179" s="27" customFormat="true" ht="16.5" hidden="false" customHeight="true" outlineLevel="0" collapsed="false">
      <c r="A179" s="22"/>
      <c r="B179" s="160"/>
      <c r="C179" s="161" t="s">
        <v>240</v>
      </c>
      <c r="D179" s="161" t="s">
        <v>128</v>
      </c>
      <c r="E179" s="162" t="s">
        <v>241</v>
      </c>
      <c r="F179" s="163" t="s">
        <v>242</v>
      </c>
      <c r="G179" s="164" t="s">
        <v>131</v>
      </c>
      <c r="H179" s="165" t="n">
        <v>4</v>
      </c>
      <c r="I179" s="166"/>
      <c r="J179" s="167" t="n">
        <f aca="false">ROUND(I179*H179,2)</f>
        <v>0</v>
      </c>
      <c r="K179" s="163" t="s">
        <v>132</v>
      </c>
      <c r="L179" s="23"/>
      <c r="M179" s="168"/>
      <c r="N179" s="169" t="s">
        <v>41</v>
      </c>
      <c r="O179" s="60"/>
      <c r="P179" s="170" t="n">
        <f aca="false">O179*H179</f>
        <v>0</v>
      </c>
      <c r="Q179" s="170" t="n">
        <v>0</v>
      </c>
      <c r="R179" s="170" t="n">
        <f aca="false">Q179*H179</f>
        <v>0</v>
      </c>
      <c r="S179" s="170" t="n">
        <v>0.0021</v>
      </c>
      <c r="T179" s="171" t="n">
        <f aca="false">S179*H179</f>
        <v>0.0084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2" t="s">
        <v>201</v>
      </c>
      <c r="AT179" s="172" t="s">
        <v>128</v>
      </c>
      <c r="AU179" s="172" t="s">
        <v>134</v>
      </c>
      <c r="AY179" s="3" t="s">
        <v>125</v>
      </c>
      <c r="BE179" s="173" t="n">
        <f aca="false">IF(N179="základní",J179,0)</f>
        <v>0</v>
      </c>
      <c r="BF179" s="173" t="n">
        <f aca="false">IF(N179="snížená",J179,0)</f>
        <v>0</v>
      </c>
      <c r="BG179" s="173" t="n">
        <f aca="false">IF(N179="zákl. přenesená",J179,0)</f>
        <v>0</v>
      </c>
      <c r="BH179" s="173" t="n">
        <f aca="false">IF(N179="sníž. přenesená",J179,0)</f>
        <v>0</v>
      </c>
      <c r="BI179" s="173" t="n">
        <f aca="false">IF(N179="nulová",J179,0)</f>
        <v>0</v>
      </c>
      <c r="BJ179" s="3" t="s">
        <v>134</v>
      </c>
      <c r="BK179" s="173" t="n">
        <f aca="false">ROUND(I179*H179,2)</f>
        <v>0</v>
      </c>
      <c r="BL179" s="3" t="s">
        <v>201</v>
      </c>
      <c r="BM179" s="172" t="s">
        <v>243</v>
      </c>
    </row>
    <row r="180" s="27" customFormat="true" ht="16.5" hidden="false" customHeight="true" outlineLevel="0" collapsed="false">
      <c r="A180" s="22"/>
      <c r="B180" s="160"/>
      <c r="C180" s="161" t="s">
        <v>244</v>
      </c>
      <c r="D180" s="161" t="s">
        <v>128</v>
      </c>
      <c r="E180" s="162" t="s">
        <v>245</v>
      </c>
      <c r="F180" s="163" t="s">
        <v>246</v>
      </c>
      <c r="G180" s="164" t="s">
        <v>131</v>
      </c>
      <c r="H180" s="165" t="n">
        <v>2</v>
      </c>
      <c r="I180" s="166"/>
      <c r="J180" s="167" t="n">
        <f aca="false">ROUND(I180*H180,2)</f>
        <v>0</v>
      </c>
      <c r="K180" s="163" t="s">
        <v>132</v>
      </c>
      <c r="L180" s="23"/>
      <c r="M180" s="168"/>
      <c r="N180" s="169" t="s">
        <v>41</v>
      </c>
      <c r="O180" s="60"/>
      <c r="P180" s="170" t="n">
        <f aca="false">O180*H180</f>
        <v>0</v>
      </c>
      <c r="Q180" s="170" t="n">
        <v>0</v>
      </c>
      <c r="R180" s="170" t="n">
        <f aca="false">Q180*H180</f>
        <v>0</v>
      </c>
      <c r="S180" s="170" t="n">
        <v>0.00198</v>
      </c>
      <c r="T180" s="171" t="n">
        <f aca="false">S180*H180</f>
        <v>0.00396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201</v>
      </c>
      <c r="AT180" s="172" t="s">
        <v>128</v>
      </c>
      <c r="AU180" s="172" t="s">
        <v>134</v>
      </c>
      <c r="AY180" s="3" t="s">
        <v>125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134</v>
      </c>
      <c r="BK180" s="173" t="n">
        <f aca="false">ROUND(I180*H180,2)</f>
        <v>0</v>
      </c>
      <c r="BL180" s="3" t="s">
        <v>201</v>
      </c>
      <c r="BM180" s="172" t="s">
        <v>247</v>
      </c>
    </row>
    <row r="181" s="27" customFormat="true" ht="16.5" hidden="false" customHeight="true" outlineLevel="0" collapsed="false">
      <c r="A181" s="22"/>
      <c r="B181" s="160"/>
      <c r="C181" s="161" t="s">
        <v>248</v>
      </c>
      <c r="D181" s="161" t="s">
        <v>128</v>
      </c>
      <c r="E181" s="162" t="s">
        <v>249</v>
      </c>
      <c r="F181" s="163" t="s">
        <v>250</v>
      </c>
      <c r="G181" s="164" t="s">
        <v>131</v>
      </c>
      <c r="H181" s="165" t="n">
        <v>5</v>
      </c>
      <c r="I181" s="166"/>
      <c r="J181" s="167" t="n">
        <f aca="false">ROUND(I181*H181,2)</f>
        <v>0</v>
      </c>
      <c r="K181" s="163" t="s">
        <v>132</v>
      </c>
      <c r="L181" s="23"/>
      <c r="M181" s="168"/>
      <c r="N181" s="169" t="s">
        <v>41</v>
      </c>
      <c r="O181" s="60"/>
      <c r="P181" s="170" t="n">
        <f aca="false">O181*H181</f>
        <v>0</v>
      </c>
      <c r="Q181" s="170" t="n">
        <v>0.00041</v>
      </c>
      <c r="R181" s="170" t="n">
        <f aca="false">Q181*H181</f>
        <v>0.00205</v>
      </c>
      <c r="S181" s="170" t="n">
        <v>0</v>
      </c>
      <c r="T181" s="171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201</v>
      </c>
      <c r="AT181" s="172" t="s">
        <v>128</v>
      </c>
      <c r="AU181" s="172" t="s">
        <v>134</v>
      </c>
      <c r="AY181" s="3" t="s">
        <v>125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134</v>
      </c>
      <c r="BK181" s="173" t="n">
        <f aca="false">ROUND(I181*H181,2)</f>
        <v>0</v>
      </c>
      <c r="BL181" s="3" t="s">
        <v>201</v>
      </c>
      <c r="BM181" s="172" t="s">
        <v>251</v>
      </c>
    </row>
    <row r="182" s="27" customFormat="true" ht="16.5" hidden="false" customHeight="true" outlineLevel="0" collapsed="false">
      <c r="A182" s="22"/>
      <c r="B182" s="160"/>
      <c r="C182" s="161" t="s">
        <v>252</v>
      </c>
      <c r="D182" s="161" t="s">
        <v>128</v>
      </c>
      <c r="E182" s="162" t="s">
        <v>253</v>
      </c>
      <c r="F182" s="163" t="s">
        <v>254</v>
      </c>
      <c r="G182" s="164" t="s">
        <v>131</v>
      </c>
      <c r="H182" s="165" t="n">
        <v>2</v>
      </c>
      <c r="I182" s="166"/>
      <c r="J182" s="167" t="n">
        <f aca="false">ROUND(I182*H182,2)</f>
        <v>0</v>
      </c>
      <c r="K182" s="163" t="s">
        <v>132</v>
      </c>
      <c r="L182" s="23"/>
      <c r="M182" s="168"/>
      <c r="N182" s="169" t="s">
        <v>41</v>
      </c>
      <c r="O182" s="60"/>
      <c r="P182" s="170" t="n">
        <f aca="false">O182*H182</f>
        <v>0</v>
      </c>
      <c r="Q182" s="170" t="n">
        <v>0.00048</v>
      </c>
      <c r="R182" s="170" t="n">
        <f aca="false">Q182*H182</f>
        <v>0.00096</v>
      </c>
      <c r="S182" s="170" t="n">
        <v>0</v>
      </c>
      <c r="T182" s="171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201</v>
      </c>
      <c r="AT182" s="172" t="s">
        <v>128</v>
      </c>
      <c r="AU182" s="172" t="s">
        <v>134</v>
      </c>
      <c r="AY182" s="3" t="s">
        <v>125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134</v>
      </c>
      <c r="BK182" s="173" t="n">
        <f aca="false">ROUND(I182*H182,2)</f>
        <v>0</v>
      </c>
      <c r="BL182" s="3" t="s">
        <v>201</v>
      </c>
      <c r="BM182" s="172" t="s">
        <v>255</v>
      </c>
    </row>
    <row r="183" s="27" customFormat="true" ht="16.5" hidden="false" customHeight="true" outlineLevel="0" collapsed="false">
      <c r="A183" s="22"/>
      <c r="B183" s="160"/>
      <c r="C183" s="161" t="s">
        <v>256</v>
      </c>
      <c r="D183" s="161" t="s">
        <v>128</v>
      </c>
      <c r="E183" s="162" t="s">
        <v>257</v>
      </c>
      <c r="F183" s="163" t="s">
        <v>258</v>
      </c>
      <c r="G183" s="164" t="s">
        <v>131</v>
      </c>
      <c r="H183" s="165" t="n">
        <v>1</v>
      </c>
      <c r="I183" s="166"/>
      <c r="J183" s="167" t="n">
        <f aca="false">ROUND(I183*H183,2)</f>
        <v>0</v>
      </c>
      <c r="K183" s="163" t="s">
        <v>132</v>
      </c>
      <c r="L183" s="23"/>
      <c r="M183" s="168"/>
      <c r="N183" s="169" t="s">
        <v>41</v>
      </c>
      <c r="O183" s="60"/>
      <c r="P183" s="170" t="n">
        <f aca="false">O183*H183</f>
        <v>0</v>
      </c>
      <c r="Q183" s="170" t="n">
        <v>0.00224</v>
      </c>
      <c r="R183" s="170" t="n">
        <f aca="false">Q183*H183</f>
        <v>0.00224</v>
      </c>
      <c r="S183" s="170" t="n">
        <v>0</v>
      </c>
      <c r="T183" s="171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201</v>
      </c>
      <c r="AT183" s="172" t="s">
        <v>128</v>
      </c>
      <c r="AU183" s="172" t="s">
        <v>134</v>
      </c>
      <c r="AY183" s="3" t="s">
        <v>125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134</v>
      </c>
      <c r="BK183" s="173" t="n">
        <f aca="false">ROUND(I183*H183,2)</f>
        <v>0</v>
      </c>
      <c r="BL183" s="3" t="s">
        <v>201</v>
      </c>
      <c r="BM183" s="172" t="s">
        <v>259</v>
      </c>
    </row>
    <row r="184" s="27" customFormat="true" ht="16.5" hidden="false" customHeight="true" outlineLevel="0" collapsed="false">
      <c r="A184" s="22"/>
      <c r="B184" s="160"/>
      <c r="C184" s="161" t="s">
        <v>260</v>
      </c>
      <c r="D184" s="161" t="s">
        <v>128</v>
      </c>
      <c r="E184" s="162" t="s">
        <v>261</v>
      </c>
      <c r="F184" s="163" t="s">
        <v>262</v>
      </c>
      <c r="G184" s="164" t="s">
        <v>263</v>
      </c>
      <c r="H184" s="165" t="n">
        <v>2</v>
      </c>
      <c r="I184" s="166"/>
      <c r="J184" s="167" t="n">
        <f aca="false">ROUND(I184*H184,2)</f>
        <v>0</v>
      </c>
      <c r="K184" s="163" t="s">
        <v>132</v>
      </c>
      <c r="L184" s="23"/>
      <c r="M184" s="168"/>
      <c r="N184" s="169" t="s">
        <v>41</v>
      </c>
      <c r="O184" s="60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</v>
      </c>
      <c r="T184" s="171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201</v>
      </c>
      <c r="AT184" s="172" t="s">
        <v>128</v>
      </c>
      <c r="AU184" s="172" t="s">
        <v>134</v>
      </c>
      <c r="AY184" s="3" t="s">
        <v>125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134</v>
      </c>
      <c r="BK184" s="173" t="n">
        <f aca="false">ROUND(I184*H184,2)</f>
        <v>0</v>
      </c>
      <c r="BL184" s="3" t="s">
        <v>201</v>
      </c>
      <c r="BM184" s="172" t="s">
        <v>264</v>
      </c>
    </row>
    <row r="185" s="174" customFormat="true" ht="12.8" hidden="false" customHeight="false" outlineLevel="0" collapsed="false">
      <c r="B185" s="175"/>
      <c r="D185" s="176" t="s">
        <v>145</v>
      </c>
      <c r="E185" s="177"/>
      <c r="F185" s="178" t="s">
        <v>265</v>
      </c>
      <c r="H185" s="179" t="n">
        <v>1</v>
      </c>
      <c r="I185" s="180"/>
      <c r="L185" s="175"/>
      <c r="M185" s="181"/>
      <c r="N185" s="182"/>
      <c r="O185" s="182"/>
      <c r="P185" s="182"/>
      <c r="Q185" s="182"/>
      <c r="R185" s="182"/>
      <c r="S185" s="182"/>
      <c r="T185" s="183"/>
      <c r="AT185" s="177" t="s">
        <v>145</v>
      </c>
      <c r="AU185" s="177" t="s">
        <v>134</v>
      </c>
      <c r="AV185" s="174" t="s">
        <v>134</v>
      </c>
      <c r="AW185" s="174" t="s">
        <v>31</v>
      </c>
      <c r="AX185" s="174" t="s">
        <v>75</v>
      </c>
      <c r="AY185" s="177" t="s">
        <v>125</v>
      </c>
    </row>
    <row r="186" s="174" customFormat="true" ht="12.8" hidden="false" customHeight="false" outlineLevel="0" collapsed="false">
      <c r="B186" s="175"/>
      <c r="D186" s="176" t="s">
        <v>145</v>
      </c>
      <c r="E186" s="177"/>
      <c r="F186" s="178" t="s">
        <v>266</v>
      </c>
      <c r="H186" s="179" t="n">
        <v>1</v>
      </c>
      <c r="I186" s="180"/>
      <c r="L186" s="175"/>
      <c r="M186" s="181"/>
      <c r="N186" s="182"/>
      <c r="O186" s="182"/>
      <c r="P186" s="182"/>
      <c r="Q186" s="182"/>
      <c r="R186" s="182"/>
      <c r="S186" s="182"/>
      <c r="T186" s="183"/>
      <c r="AT186" s="177" t="s">
        <v>145</v>
      </c>
      <c r="AU186" s="177" t="s">
        <v>134</v>
      </c>
      <c r="AV186" s="174" t="s">
        <v>134</v>
      </c>
      <c r="AW186" s="174" t="s">
        <v>31</v>
      </c>
      <c r="AX186" s="174" t="s">
        <v>75</v>
      </c>
      <c r="AY186" s="177" t="s">
        <v>125</v>
      </c>
    </row>
    <row r="187" s="184" customFormat="true" ht="12.8" hidden="false" customHeight="false" outlineLevel="0" collapsed="false">
      <c r="B187" s="185"/>
      <c r="D187" s="176" t="s">
        <v>145</v>
      </c>
      <c r="E187" s="186"/>
      <c r="F187" s="187" t="s">
        <v>156</v>
      </c>
      <c r="H187" s="188" t="n">
        <v>2</v>
      </c>
      <c r="I187" s="189"/>
      <c r="L187" s="185"/>
      <c r="M187" s="190"/>
      <c r="N187" s="191"/>
      <c r="O187" s="191"/>
      <c r="P187" s="191"/>
      <c r="Q187" s="191"/>
      <c r="R187" s="191"/>
      <c r="S187" s="191"/>
      <c r="T187" s="192"/>
      <c r="AT187" s="186" t="s">
        <v>145</v>
      </c>
      <c r="AU187" s="186" t="s">
        <v>134</v>
      </c>
      <c r="AV187" s="184" t="s">
        <v>133</v>
      </c>
      <c r="AW187" s="184" t="s">
        <v>31</v>
      </c>
      <c r="AX187" s="184" t="s">
        <v>80</v>
      </c>
      <c r="AY187" s="186" t="s">
        <v>125</v>
      </c>
    </row>
    <row r="188" s="27" customFormat="true" ht="21.75" hidden="false" customHeight="true" outlineLevel="0" collapsed="false">
      <c r="A188" s="22"/>
      <c r="B188" s="160"/>
      <c r="C188" s="161" t="s">
        <v>267</v>
      </c>
      <c r="D188" s="161" t="s">
        <v>128</v>
      </c>
      <c r="E188" s="162" t="s">
        <v>268</v>
      </c>
      <c r="F188" s="163" t="s">
        <v>269</v>
      </c>
      <c r="G188" s="164" t="s">
        <v>263</v>
      </c>
      <c r="H188" s="165" t="n">
        <v>1</v>
      </c>
      <c r="I188" s="166"/>
      <c r="J188" s="167" t="n">
        <f aca="false">ROUND(I188*H188,2)</f>
        <v>0</v>
      </c>
      <c r="K188" s="163" t="s">
        <v>132</v>
      </c>
      <c r="L188" s="23"/>
      <c r="M188" s="168"/>
      <c r="N188" s="169" t="s">
        <v>41</v>
      </c>
      <c r="O188" s="60"/>
      <c r="P188" s="170" t="n">
        <f aca="false">O188*H188</f>
        <v>0</v>
      </c>
      <c r="Q188" s="170" t="n">
        <v>0</v>
      </c>
      <c r="R188" s="170" t="n">
        <f aca="false">Q188*H188</f>
        <v>0</v>
      </c>
      <c r="S188" s="170" t="n">
        <v>0</v>
      </c>
      <c r="T188" s="171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201</v>
      </c>
      <c r="AT188" s="172" t="s">
        <v>128</v>
      </c>
      <c r="AU188" s="172" t="s">
        <v>134</v>
      </c>
      <c r="AY188" s="3" t="s">
        <v>125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134</v>
      </c>
      <c r="BK188" s="173" t="n">
        <f aca="false">ROUND(I188*H188,2)</f>
        <v>0</v>
      </c>
      <c r="BL188" s="3" t="s">
        <v>201</v>
      </c>
      <c r="BM188" s="172" t="s">
        <v>270</v>
      </c>
    </row>
    <row r="189" s="174" customFormat="true" ht="12.8" hidden="false" customHeight="false" outlineLevel="0" collapsed="false">
      <c r="B189" s="175"/>
      <c r="D189" s="176" t="s">
        <v>145</v>
      </c>
      <c r="E189" s="177"/>
      <c r="F189" s="178" t="s">
        <v>271</v>
      </c>
      <c r="H189" s="179" t="n">
        <v>1</v>
      </c>
      <c r="I189" s="180"/>
      <c r="L189" s="175"/>
      <c r="M189" s="181"/>
      <c r="N189" s="182"/>
      <c r="O189" s="182"/>
      <c r="P189" s="182"/>
      <c r="Q189" s="182"/>
      <c r="R189" s="182"/>
      <c r="S189" s="182"/>
      <c r="T189" s="183"/>
      <c r="AT189" s="177" t="s">
        <v>145</v>
      </c>
      <c r="AU189" s="177" t="s">
        <v>134</v>
      </c>
      <c r="AV189" s="174" t="s">
        <v>134</v>
      </c>
      <c r="AW189" s="174" t="s">
        <v>31</v>
      </c>
      <c r="AX189" s="174" t="s">
        <v>75</v>
      </c>
      <c r="AY189" s="177" t="s">
        <v>125</v>
      </c>
    </row>
    <row r="190" s="184" customFormat="true" ht="12.8" hidden="false" customHeight="false" outlineLevel="0" collapsed="false">
      <c r="B190" s="185"/>
      <c r="D190" s="176" t="s">
        <v>145</v>
      </c>
      <c r="E190" s="186"/>
      <c r="F190" s="187" t="s">
        <v>156</v>
      </c>
      <c r="H190" s="188" t="n">
        <v>1</v>
      </c>
      <c r="I190" s="189"/>
      <c r="L190" s="185"/>
      <c r="M190" s="190"/>
      <c r="N190" s="191"/>
      <c r="O190" s="191"/>
      <c r="P190" s="191"/>
      <c r="Q190" s="191"/>
      <c r="R190" s="191"/>
      <c r="S190" s="191"/>
      <c r="T190" s="192"/>
      <c r="AT190" s="186" t="s">
        <v>145</v>
      </c>
      <c r="AU190" s="186" t="s">
        <v>134</v>
      </c>
      <c r="AV190" s="184" t="s">
        <v>133</v>
      </c>
      <c r="AW190" s="184" t="s">
        <v>31</v>
      </c>
      <c r="AX190" s="184" t="s">
        <v>80</v>
      </c>
      <c r="AY190" s="186" t="s">
        <v>125</v>
      </c>
    </row>
    <row r="191" s="27" customFormat="true" ht="24.15" hidden="false" customHeight="true" outlineLevel="0" collapsed="false">
      <c r="A191" s="22"/>
      <c r="B191" s="160"/>
      <c r="C191" s="161" t="s">
        <v>272</v>
      </c>
      <c r="D191" s="161" t="s">
        <v>128</v>
      </c>
      <c r="E191" s="162" t="s">
        <v>273</v>
      </c>
      <c r="F191" s="163" t="s">
        <v>274</v>
      </c>
      <c r="G191" s="164" t="s">
        <v>263</v>
      </c>
      <c r="H191" s="165" t="n">
        <v>1</v>
      </c>
      <c r="I191" s="166"/>
      <c r="J191" s="167" t="n">
        <f aca="false">ROUND(I191*H191,2)</f>
        <v>0</v>
      </c>
      <c r="K191" s="163" t="s">
        <v>132</v>
      </c>
      <c r="L191" s="23"/>
      <c r="M191" s="168"/>
      <c r="N191" s="169" t="s">
        <v>41</v>
      </c>
      <c r="O191" s="60"/>
      <c r="P191" s="170" t="n">
        <f aca="false">O191*H191</f>
        <v>0</v>
      </c>
      <c r="Q191" s="170" t="n">
        <v>0.00034</v>
      </c>
      <c r="R191" s="170" t="n">
        <f aca="false">Q191*H191</f>
        <v>0.00034</v>
      </c>
      <c r="S191" s="170" t="n">
        <v>0</v>
      </c>
      <c r="T191" s="171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201</v>
      </c>
      <c r="AT191" s="172" t="s">
        <v>128</v>
      </c>
      <c r="AU191" s="172" t="s">
        <v>134</v>
      </c>
      <c r="AY191" s="3" t="s">
        <v>125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134</v>
      </c>
      <c r="BK191" s="173" t="n">
        <f aca="false">ROUND(I191*H191,2)</f>
        <v>0</v>
      </c>
      <c r="BL191" s="3" t="s">
        <v>201</v>
      </c>
      <c r="BM191" s="172" t="s">
        <v>275</v>
      </c>
    </row>
    <row r="192" s="27" customFormat="true" ht="21.75" hidden="false" customHeight="true" outlineLevel="0" collapsed="false">
      <c r="A192" s="22"/>
      <c r="B192" s="160"/>
      <c r="C192" s="161" t="s">
        <v>276</v>
      </c>
      <c r="D192" s="161" t="s">
        <v>128</v>
      </c>
      <c r="E192" s="162" t="s">
        <v>277</v>
      </c>
      <c r="F192" s="163" t="s">
        <v>278</v>
      </c>
      <c r="G192" s="164" t="s">
        <v>131</v>
      </c>
      <c r="H192" s="165" t="n">
        <v>8</v>
      </c>
      <c r="I192" s="166"/>
      <c r="J192" s="167" t="n">
        <f aca="false">ROUND(I192*H192,2)</f>
        <v>0</v>
      </c>
      <c r="K192" s="163" t="s">
        <v>132</v>
      </c>
      <c r="L192" s="23"/>
      <c r="M192" s="168"/>
      <c r="N192" s="169" t="s">
        <v>41</v>
      </c>
      <c r="O192" s="60"/>
      <c r="P192" s="170" t="n">
        <f aca="false">O192*H192</f>
        <v>0</v>
      </c>
      <c r="Q192" s="170" t="n">
        <v>0</v>
      </c>
      <c r="R192" s="170" t="n">
        <f aca="false">Q192*H192</f>
        <v>0</v>
      </c>
      <c r="S192" s="170" t="n">
        <v>0</v>
      </c>
      <c r="T192" s="171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201</v>
      </c>
      <c r="AT192" s="172" t="s">
        <v>128</v>
      </c>
      <c r="AU192" s="172" t="s">
        <v>134</v>
      </c>
      <c r="AY192" s="3" t="s">
        <v>125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134</v>
      </c>
      <c r="BK192" s="173" t="n">
        <f aca="false">ROUND(I192*H192,2)</f>
        <v>0</v>
      </c>
      <c r="BL192" s="3" t="s">
        <v>201</v>
      </c>
      <c r="BM192" s="172" t="s">
        <v>279</v>
      </c>
    </row>
    <row r="193" s="27" customFormat="true" ht="24.15" hidden="false" customHeight="true" outlineLevel="0" collapsed="false">
      <c r="A193" s="22"/>
      <c r="B193" s="160"/>
      <c r="C193" s="161" t="s">
        <v>280</v>
      </c>
      <c r="D193" s="161" t="s">
        <v>128</v>
      </c>
      <c r="E193" s="162" t="s">
        <v>281</v>
      </c>
      <c r="F193" s="163" t="s">
        <v>282</v>
      </c>
      <c r="G193" s="164" t="s">
        <v>216</v>
      </c>
      <c r="H193" s="165" t="n">
        <v>0.012</v>
      </c>
      <c r="I193" s="166"/>
      <c r="J193" s="167" t="n">
        <f aca="false">ROUND(I193*H193,2)</f>
        <v>0</v>
      </c>
      <c r="K193" s="163" t="s">
        <v>132</v>
      </c>
      <c r="L193" s="23"/>
      <c r="M193" s="168"/>
      <c r="N193" s="169" t="s">
        <v>41</v>
      </c>
      <c r="O193" s="60"/>
      <c r="P193" s="170" t="n">
        <f aca="false">O193*H193</f>
        <v>0</v>
      </c>
      <c r="Q193" s="170" t="n">
        <v>0</v>
      </c>
      <c r="R193" s="170" t="n">
        <f aca="false">Q193*H193</f>
        <v>0</v>
      </c>
      <c r="S193" s="170" t="n">
        <v>0</v>
      </c>
      <c r="T193" s="171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201</v>
      </c>
      <c r="AT193" s="172" t="s">
        <v>128</v>
      </c>
      <c r="AU193" s="172" t="s">
        <v>134</v>
      </c>
      <c r="AY193" s="3" t="s">
        <v>125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134</v>
      </c>
      <c r="BK193" s="173" t="n">
        <f aca="false">ROUND(I193*H193,2)</f>
        <v>0</v>
      </c>
      <c r="BL193" s="3" t="s">
        <v>201</v>
      </c>
      <c r="BM193" s="172" t="s">
        <v>283</v>
      </c>
    </row>
    <row r="194" s="27" customFormat="true" ht="24.15" hidden="false" customHeight="true" outlineLevel="0" collapsed="false">
      <c r="A194" s="22"/>
      <c r="B194" s="160"/>
      <c r="C194" s="161" t="s">
        <v>284</v>
      </c>
      <c r="D194" s="161" t="s">
        <v>128</v>
      </c>
      <c r="E194" s="162" t="s">
        <v>285</v>
      </c>
      <c r="F194" s="163" t="s">
        <v>286</v>
      </c>
      <c r="G194" s="164" t="s">
        <v>287</v>
      </c>
      <c r="H194" s="193"/>
      <c r="I194" s="166"/>
      <c r="J194" s="167" t="n">
        <f aca="false">ROUND(I194*H194,2)</f>
        <v>0</v>
      </c>
      <c r="K194" s="163" t="s">
        <v>132</v>
      </c>
      <c r="L194" s="23"/>
      <c r="M194" s="168"/>
      <c r="N194" s="169" t="s">
        <v>41</v>
      </c>
      <c r="O194" s="60"/>
      <c r="P194" s="170" t="n">
        <f aca="false">O194*H194</f>
        <v>0</v>
      </c>
      <c r="Q194" s="170" t="n">
        <v>0</v>
      </c>
      <c r="R194" s="170" t="n">
        <f aca="false">Q194*H194</f>
        <v>0</v>
      </c>
      <c r="S194" s="170" t="n">
        <v>0</v>
      </c>
      <c r="T194" s="171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201</v>
      </c>
      <c r="AT194" s="172" t="s">
        <v>128</v>
      </c>
      <c r="AU194" s="172" t="s">
        <v>134</v>
      </c>
      <c r="AY194" s="3" t="s">
        <v>125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134</v>
      </c>
      <c r="BK194" s="173" t="n">
        <f aca="false">ROUND(I194*H194,2)</f>
        <v>0</v>
      </c>
      <c r="BL194" s="3" t="s">
        <v>201</v>
      </c>
      <c r="BM194" s="172" t="s">
        <v>288</v>
      </c>
    </row>
    <row r="195" s="146" customFormat="true" ht="22.8" hidden="false" customHeight="true" outlineLevel="0" collapsed="false">
      <c r="B195" s="147"/>
      <c r="D195" s="148" t="s">
        <v>74</v>
      </c>
      <c r="E195" s="158" t="s">
        <v>289</v>
      </c>
      <c r="F195" s="158" t="s">
        <v>290</v>
      </c>
      <c r="I195" s="150"/>
      <c r="J195" s="159" t="n">
        <f aca="false">BK195</f>
        <v>0</v>
      </c>
      <c r="L195" s="147"/>
      <c r="M195" s="152"/>
      <c r="N195" s="153"/>
      <c r="O195" s="153"/>
      <c r="P195" s="154" t="n">
        <f aca="false">SUM(P196:P214)</f>
        <v>0</v>
      </c>
      <c r="Q195" s="153"/>
      <c r="R195" s="154" t="n">
        <f aca="false">SUM(R196:R214)</f>
        <v>0.02651</v>
      </c>
      <c r="S195" s="153"/>
      <c r="T195" s="155" t="n">
        <f aca="false">SUM(T196:T214)</f>
        <v>0.01092</v>
      </c>
      <c r="AR195" s="148" t="s">
        <v>134</v>
      </c>
      <c r="AT195" s="156" t="s">
        <v>74</v>
      </c>
      <c r="AU195" s="156" t="s">
        <v>80</v>
      </c>
      <c r="AY195" s="148" t="s">
        <v>125</v>
      </c>
      <c r="BK195" s="157" t="n">
        <f aca="false">SUM(BK196:BK214)</f>
        <v>0</v>
      </c>
    </row>
    <row r="196" s="27" customFormat="true" ht="16.5" hidden="false" customHeight="true" outlineLevel="0" collapsed="false">
      <c r="A196" s="22"/>
      <c r="B196" s="160"/>
      <c r="C196" s="161" t="s">
        <v>291</v>
      </c>
      <c r="D196" s="161" t="s">
        <v>128</v>
      </c>
      <c r="E196" s="162" t="s">
        <v>292</v>
      </c>
      <c r="F196" s="163" t="s">
        <v>293</v>
      </c>
      <c r="G196" s="164" t="s">
        <v>131</v>
      </c>
      <c r="H196" s="165" t="n">
        <v>16</v>
      </c>
      <c r="I196" s="166"/>
      <c r="J196" s="167" t="n">
        <f aca="false">ROUND(I196*H196,2)</f>
        <v>0</v>
      </c>
      <c r="K196" s="163" t="s">
        <v>132</v>
      </c>
      <c r="L196" s="23"/>
      <c r="M196" s="168"/>
      <c r="N196" s="169" t="s">
        <v>41</v>
      </c>
      <c r="O196" s="60"/>
      <c r="P196" s="170" t="n">
        <f aca="false">O196*H196</f>
        <v>0</v>
      </c>
      <c r="Q196" s="170" t="n">
        <v>0</v>
      </c>
      <c r="R196" s="170" t="n">
        <f aca="false">Q196*H196</f>
        <v>0</v>
      </c>
      <c r="S196" s="170" t="n">
        <v>0.00028</v>
      </c>
      <c r="T196" s="171" t="n">
        <f aca="false">S196*H196</f>
        <v>0.00448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201</v>
      </c>
      <c r="AT196" s="172" t="s">
        <v>128</v>
      </c>
      <c r="AU196" s="172" t="s">
        <v>134</v>
      </c>
      <c r="AY196" s="3" t="s">
        <v>125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134</v>
      </c>
      <c r="BK196" s="173" t="n">
        <f aca="false">ROUND(I196*H196,2)</f>
        <v>0</v>
      </c>
      <c r="BL196" s="3" t="s">
        <v>201</v>
      </c>
      <c r="BM196" s="172" t="s">
        <v>294</v>
      </c>
    </row>
    <row r="197" s="27" customFormat="true" ht="24.15" hidden="false" customHeight="true" outlineLevel="0" collapsed="false">
      <c r="A197" s="22"/>
      <c r="B197" s="160"/>
      <c r="C197" s="161" t="s">
        <v>295</v>
      </c>
      <c r="D197" s="161" t="s">
        <v>128</v>
      </c>
      <c r="E197" s="162" t="s">
        <v>296</v>
      </c>
      <c r="F197" s="163" t="s">
        <v>297</v>
      </c>
      <c r="G197" s="164" t="s">
        <v>131</v>
      </c>
      <c r="H197" s="165" t="n">
        <v>8</v>
      </c>
      <c r="I197" s="166"/>
      <c r="J197" s="167" t="n">
        <f aca="false">ROUND(I197*H197,2)</f>
        <v>0</v>
      </c>
      <c r="K197" s="163" t="s">
        <v>132</v>
      </c>
      <c r="L197" s="23"/>
      <c r="M197" s="168"/>
      <c r="N197" s="169" t="s">
        <v>41</v>
      </c>
      <c r="O197" s="60"/>
      <c r="P197" s="170" t="n">
        <f aca="false">O197*H197</f>
        <v>0</v>
      </c>
      <c r="Q197" s="170" t="n">
        <v>0.00084</v>
      </c>
      <c r="R197" s="170" t="n">
        <f aca="false">Q197*H197</f>
        <v>0.00672</v>
      </c>
      <c r="S197" s="170" t="n">
        <v>0</v>
      </c>
      <c r="T197" s="171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201</v>
      </c>
      <c r="AT197" s="172" t="s">
        <v>128</v>
      </c>
      <c r="AU197" s="172" t="s">
        <v>134</v>
      </c>
      <c r="AY197" s="3" t="s">
        <v>125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134</v>
      </c>
      <c r="BK197" s="173" t="n">
        <f aca="false">ROUND(I197*H197,2)</f>
        <v>0</v>
      </c>
      <c r="BL197" s="3" t="s">
        <v>201</v>
      </c>
      <c r="BM197" s="172" t="s">
        <v>298</v>
      </c>
    </row>
    <row r="198" s="27" customFormat="true" ht="24.15" hidden="false" customHeight="true" outlineLevel="0" collapsed="false">
      <c r="A198" s="22"/>
      <c r="B198" s="160"/>
      <c r="C198" s="161" t="s">
        <v>299</v>
      </c>
      <c r="D198" s="161" t="s">
        <v>128</v>
      </c>
      <c r="E198" s="162" t="s">
        <v>300</v>
      </c>
      <c r="F198" s="163" t="s">
        <v>301</v>
      </c>
      <c r="G198" s="164" t="s">
        <v>131</v>
      </c>
      <c r="H198" s="165" t="n">
        <v>12</v>
      </c>
      <c r="I198" s="166"/>
      <c r="J198" s="167" t="n">
        <f aca="false">ROUND(I198*H198,2)</f>
        <v>0</v>
      </c>
      <c r="K198" s="163" t="s">
        <v>132</v>
      </c>
      <c r="L198" s="23"/>
      <c r="M198" s="168"/>
      <c r="N198" s="169" t="s">
        <v>41</v>
      </c>
      <c r="O198" s="60"/>
      <c r="P198" s="170" t="n">
        <f aca="false">O198*H198</f>
        <v>0</v>
      </c>
      <c r="Q198" s="170" t="n">
        <v>0.00116</v>
      </c>
      <c r="R198" s="170" t="n">
        <f aca="false">Q198*H198</f>
        <v>0.01392</v>
      </c>
      <c r="S198" s="170" t="n">
        <v>0</v>
      </c>
      <c r="T198" s="171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201</v>
      </c>
      <c r="AT198" s="172" t="s">
        <v>128</v>
      </c>
      <c r="AU198" s="172" t="s">
        <v>134</v>
      </c>
      <c r="AY198" s="3" t="s">
        <v>125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134</v>
      </c>
      <c r="BK198" s="173" t="n">
        <f aca="false">ROUND(I198*H198,2)</f>
        <v>0</v>
      </c>
      <c r="BL198" s="3" t="s">
        <v>201</v>
      </c>
      <c r="BM198" s="172" t="s">
        <v>302</v>
      </c>
    </row>
    <row r="199" s="27" customFormat="true" ht="37.8" hidden="false" customHeight="true" outlineLevel="0" collapsed="false">
      <c r="A199" s="22"/>
      <c r="B199" s="160"/>
      <c r="C199" s="161" t="s">
        <v>303</v>
      </c>
      <c r="D199" s="161" t="s">
        <v>128</v>
      </c>
      <c r="E199" s="162" t="s">
        <v>304</v>
      </c>
      <c r="F199" s="163" t="s">
        <v>305</v>
      </c>
      <c r="G199" s="164" t="s">
        <v>131</v>
      </c>
      <c r="H199" s="165" t="n">
        <v>8</v>
      </c>
      <c r="I199" s="166"/>
      <c r="J199" s="167" t="n">
        <f aca="false">ROUND(I199*H199,2)</f>
        <v>0</v>
      </c>
      <c r="K199" s="163" t="s">
        <v>132</v>
      </c>
      <c r="L199" s="23"/>
      <c r="M199" s="168"/>
      <c r="N199" s="169" t="s">
        <v>41</v>
      </c>
      <c r="O199" s="60"/>
      <c r="P199" s="170" t="n">
        <f aca="false">O199*H199</f>
        <v>0</v>
      </c>
      <c r="Q199" s="170" t="n">
        <v>4E-005</v>
      </c>
      <c r="R199" s="170" t="n">
        <f aca="false">Q199*H199</f>
        <v>0.00032</v>
      </c>
      <c r="S199" s="170" t="n">
        <v>0</v>
      </c>
      <c r="T199" s="17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201</v>
      </c>
      <c r="AT199" s="172" t="s">
        <v>128</v>
      </c>
      <c r="AU199" s="172" t="s">
        <v>134</v>
      </c>
      <c r="AY199" s="3" t="s">
        <v>125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134</v>
      </c>
      <c r="BK199" s="173" t="n">
        <f aca="false">ROUND(I199*H199,2)</f>
        <v>0</v>
      </c>
      <c r="BL199" s="3" t="s">
        <v>201</v>
      </c>
      <c r="BM199" s="172" t="s">
        <v>306</v>
      </c>
    </row>
    <row r="200" s="27" customFormat="true" ht="37.8" hidden="false" customHeight="true" outlineLevel="0" collapsed="false">
      <c r="A200" s="22"/>
      <c r="B200" s="160"/>
      <c r="C200" s="161" t="s">
        <v>307</v>
      </c>
      <c r="D200" s="161" t="s">
        <v>128</v>
      </c>
      <c r="E200" s="162" t="s">
        <v>308</v>
      </c>
      <c r="F200" s="163" t="s">
        <v>309</v>
      </c>
      <c r="G200" s="164" t="s">
        <v>131</v>
      </c>
      <c r="H200" s="165" t="n">
        <v>12</v>
      </c>
      <c r="I200" s="166"/>
      <c r="J200" s="167" t="n">
        <f aca="false">ROUND(I200*H200,2)</f>
        <v>0</v>
      </c>
      <c r="K200" s="163" t="s">
        <v>132</v>
      </c>
      <c r="L200" s="23"/>
      <c r="M200" s="168"/>
      <c r="N200" s="169" t="s">
        <v>41</v>
      </c>
      <c r="O200" s="60"/>
      <c r="P200" s="170" t="n">
        <f aca="false">O200*H200</f>
        <v>0</v>
      </c>
      <c r="Q200" s="170" t="n">
        <v>4E-005</v>
      </c>
      <c r="R200" s="170" t="n">
        <f aca="false">Q200*H200</f>
        <v>0.00048</v>
      </c>
      <c r="S200" s="170" t="n">
        <v>0</v>
      </c>
      <c r="T200" s="171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201</v>
      </c>
      <c r="AT200" s="172" t="s">
        <v>128</v>
      </c>
      <c r="AU200" s="172" t="s">
        <v>134</v>
      </c>
      <c r="AY200" s="3" t="s">
        <v>125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134</v>
      </c>
      <c r="BK200" s="173" t="n">
        <f aca="false">ROUND(I200*H200,2)</f>
        <v>0</v>
      </c>
      <c r="BL200" s="3" t="s">
        <v>201</v>
      </c>
      <c r="BM200" s="172" t="s">
        <v>310</v>
      </c>
    </row>
    <row r="201" s="27" customFormat="true" ht="16.5" hidden="false" customHeight="true" outlineLevel="0" collapsed="false">
      <c r="A201" s="22"/>
      <c r="B201" s="160"/>
      <c r="C201" s="161" t="s">
        <v>311</v>
      </c>
      <c r="D201" s="161" t="s">
        <v>128</v>
      </c>
      <c r="E201" s="162" t="s">
        <v>312</v>
      </c>
      <c r="F201" s="163" t="s">
        <v>313</v>
      </c>
      <c r="G201" s="164" t="s">
        <v>131</v>
      </c>
      <c r="H201" s="165" t="n">
        <v>16</v>
      </c>
      <c r="I201" s="166"/>
      <c r="J201" s="167" t="n">
        <f aca="false">ROUND(I201*H201,2)</f>
        <v>0</v>
      </c>
      <c r="K201" s="163" t="s">
        <v>132</v>
      </c>
      <c r="L201" s="23"/>
      <c r="M201" s="168"/>
      <c r="N201" s="169" t="s">
        <v>41</v>
      </c>
      <c r="O201" s="60"/>
      <c r="P201" s="170" t="n">
        <f aca="false">O201*H201</f>
        <v>0</v>
      </c>
      <c r="Q201" s="170" t="n">
        <v>0</v>
      </c>
      <c r="R201" s="170" t="n">
        <f aca="false">Q201*H201</f>
        <v>0</v>
      </c>
      <c r="S201" s="170" t="n">
        <v>0.00023</v>
      </c>
      <c r="T201" s="171" t="n">
        <f aca="false">S201*H201</f>
        <v>0.00368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201</v>
      </c>
      <c r="AT201" s="172" t="s">
        <v>128</v>
      </c>
      <c r="AU201" s="172" t="s">
        <v>134</v>
      </c>
      <c r="AY201" s="3" t="s">
        <v>125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134</v>
      </c>
      <c r="BK201" s="173" t="n">
        <f aca="false">ROUND(I201*H201,2)</f>
        <v>0</v>
      </c>
      <c r="BL201" s="3" t="s">
        <v>201</v>
      </c>
      <c r="BM201" s="172" t="s">
        <v>314</v>
      </c>
    </row>
    <row r="202" s="27" customFormat="true" ht="16.5" hidden="false" customHeight="true" outlineLevel="0" collapsed="false">
      <c r="A202" s="22"/>
      <c r="B202" s="160"/>
      <c r="C202" s="161" t="s">
        <v>315</v>
      </c>
      <c r="D202" s="161" t="s">
        <v>128</v>
      </c>
      <c r="E202" s="162" t="s">
        <v>316</v>
      </c>
      <c r="F202" s="163" t="s">
        <v>317</v>
      </c>
      <c r="G202" s="164" t="s">
        <v>263</v>
      </c>
      <c r="H202" s="165" t="n">
        <v>5</v>
      </c>
      <c r="I202" s="166"/>
      <c r="J202" s="167" t="n">
        <f aca="false">ROUND(I202*H202,2)</f>
        <v>0</v>
      </c>
      <c r="K202" s="163" t="s">
        <v>132</v>
      </c>
      <c r="L202" s="23"/>
      <c r="M202" s="168"/>
      <c r="N202" s="169" t="s">
        <v>41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</v>
      </c>
      <c r="T202" s="171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201</v>
      </c>
      <c r="AT202" s="172" t="s">
        <v>128</v>
      </c>
      <c r="AU202" s="172" t="s">
        <v>134</v>
      </c>
      <c r="AY202" s="3" t="s">
        <v>125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134</v>
      </c>
      <c r="BK202" s="173" t="n">
        <f aca="false">ROUND(I202*H202,2)</f>
        <v>0</v>
      </c>
      <c r="BL202" s="3" t="s">
        <v>201</v>
      </c>
      <c r="BM202" s="172" t="s">
        <v>318</v>
      </c>
    </row>
    <row r="203" s="174" customFormat="true" ht="12.8" hidden="false" customHeight="false" outlineLevel="0" collapsed="false">
      <c r="B203" s="175"/>
      <c r="D203" s="176" t="s">
        <v>145</v>
      </c>
      <c r="E203" s="177"/>
      <c r="F203" s="178" t="s">
        <v>319</v>
      </c>
      <c r="H203" s="179" t="n">
        <v>2</v>
      </c>
      <c r="I203" s="180"/>
      <c r="L203" s="175"/>
      <c r="M203" s="181"/>
      <c r="N203" s="182"/>
      <c r="O203" s="182"/>
      <c r="P203" s="182"/>
      <c r="Q203" s="182"/>
      <c r="R203" s="182"/>
      <c r="S203" s="182"/>
      <c r="T203" s="183"/>
      <c r="AT203" s="177" t="s">
        <v>145</v>
      </c>
      <c r="AU203" s="177" t="s">
        <v>134</v>
      </c>
      <c r="AV203" s="174" t="s">
        <v>134</v>
      </c>
      <c r="AW203" s="174" t="s">
        <v>31</v>
      </c>
      <c r="AX203" s="174" t="s">
        <v>75</v>
      </c>
      <c r="AY203" s="177" t="s">
        <v>125</v>
      </c>
    </row>
    <row r="204" s="174" customFormat="true" ht="12.8" hidden="false" customHeight="false" outlineLevel="0" collapsed="false">
      <c r="B204" s="175"/>
      <c r="D204" s="176" t="s">
        <v>145</v>
      </c>
      <c r="E204" s="177"/>
      <c r="F204" s="178" t="s">
        <v>320</v>
      </c>
      <c r="H204" s="179" t="n">
        <v>2</v>
      </c>
      <c r="I204" s="180"/>
      <c r="L204" s="175"/>
      <c r="M204" s="181"/>
      <c r="N204" s="182"/>
      <c r="O204" s="182"/>
      <c r="P204" s="182"/>
      <c r="Q204" s="182"/>
      <c r="R204" s="182"/>
      <c r="S204" s="182"/>
      <c r="T204" s="183"/>
      <c r="AT204" s="177" t="s">
        <v>145</v>
      </c>
      <c r="AU204" s="177" t="s">
        <v>134</v>
      </c>
      <c r="AV204" s="174" t="s">
        <v>134</v>
      </c>
      <c r="AW204" s="174" t="s">
        <v>31</v>
      </c>
      <c r="AX204" s="174" t="s">
        <v>75</v>
      </c>
      <c r="AY204" s="177" t="s">
        <v>125</v>
      </c>
    </row>
    <row r="205" s="174" customFormat="true" ht="12.8" hidden="false" customHeight="false" outlineLevel="0" collapsed="false">
      <c r="B205" s="175"/>
      <c r="D205" s="176" t="s">
        <v>145</v>
      </c>
      <c r="E205" s="177"/>
      <c r="F205" s="178" t="s">
        <v>321</v>
      </c>
      <c r="H205" s="179" t="n">
        <v>1</v>
      </c>
      <c r="I205" s="180"/>
      <c r="L205" s="175"/>
      <c r="M205" s="181"/>
      <c r="N205" s="182"/>
      <c r="O205" s="182"/>
      <c r="P205" s="182"/>
      <c r="Q205" s="182"/>
      <c r="R205" s="182"/>
      <c r="S205" s="182"/>
      <c r="T205" s="183"/>
      <c r="AT205" s="177" t="s">
        <v>145</v>
      </c>
      <c r="AU205" s="177" t="s">
        <v>134</v>
      </c>
      <c r="AV205" s="174" t="s">
        <v>134</v>
      </c>
      <c r="AW205" s="174" t="s">
        <v>31</v>
      </c>
      <c r="AX205" s="174" t="s">
        <v>75</v>
      </c>
      <c r="AY205" s="177" t="s">
        <v>125</v>
      </c>
    </row>
    <row r="206" s="184" customFormat="true" ht="12.8" hidden="false" customHeight="false" outlineLevel="0" collapsed="false">
      <c r="B206" s="185"/>
      <c r="D206" s="176" t="s">
        <v>145</v>
      </c>
      <c r="E206" s="186"/>
      <c r="F206" s="187" t="s">
        <v>156</v>
      </c>
      <c r="H206" s="188" t="n">
        <v>5</v>
      </c>
      <c r="I206" s="189"/>
      <c r="L206" s="185"/>
      <c r="M206" s="190"/>
      <c r="N206" s="191"/>
      <c r="O206" s="191"/>
      <c r="P206" s="191"/>
      <c r="Q206" s="191"/>
      <c r="R206" s="191"/>
      <c r="S206" s="191"/>
      <c r="T206" s="192"/>
      <c r="AT206" s="186" t="s">
        <v>145</v>
      </c>
      <c r="AU206" s="186" t="s">
        <v>134</v>
      </c>
      <c r="AV206" s="184" t="s">
        <v>133</v>
      </c>
      <c r="AW206" s="184" t="s">
        <v>31</v>
      </c>
      <c r="AX206" s="184" t="s">
        <v>80</v>
      </c>
      <c r="AY206" s="186" t="s">
        <v>125</v>
      </c>
    </row>
    <row r="207" s="27" customFormat="true" ht="24.15" hidden="false" customHeight="true" outlineLevel="0" collapsed="false">
      <c r="A207" s="22"/>
      <c r="B207" s="160"/>
      <c r="C207" s="161" t="s">
        <v>322</v>
      </c>
      <c r="D207" s="161" t="s">
        <v>128</v>
      </c>
      <c r="E207" s="162" t="s">
        <v>323</v>
      </c>
      <c r="F207" s="163" t="s">
        <v>324</v>
      </c>
      <c r="G207" s="164" t="s">
        <v>263</v>
      </c>
      <c r="H207" s="165" t="n">
        <v>4</v>
      </c>
      <c r="I207" s="166"/>
      <c r="J207" s="167" t="n">
        <f aca="false">ROUND(I207*H207,2)</f>
        <v>0</v>
      </c>
      <c r="K207" s="163" t="s">
        <v>132</v>
      </c>
      <c r="L207" s="23"/>
      <c r="M207" s="168"/>
      <c r="N207" s="169" t="s">
        <v>41</v>
      </c>
      <c r="O207" s="60"/>
      <c r="P207" s="170" t="n">
        <f aca="false">O207*H207</f>
        <v>0</v>
      </c>
      <c r="Q207" s="170" t="n">
        <v>0</v>
      </c>
      <c r="R207" s="170" t="n">
        <f aca="false">Q207*H207</f>
        <v>0</v>
      </c>
      <c r="S207" s="170" t="n">
        <v>0</v>
      </c>
      <c r="T207" s="171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201</v>
      </c>
      <c r="AT207" s="172" t="s">
        <v>128</v>
      </c>
      <c r="AU207" s="172" t="s">
        <v>134</v>
      </c>
      <c r="AY207" s="3" t="s">
        <v>125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134</v>
      </c>
      <c r="BK207" s="173" t="n">
        <f aca="false">ROUND(I207*H207,2)</f>
        <v>0</v>
      </c>
      <c r="BL207" s="3" t="s">
        <v>201</v>
      </c>
      <c r="BM207" s="172" t="s">
        <v>325</v>
      </c>
    </row>
    <row r="208" s="27" customFormat="true" ht="24.15" hidden="false" customHeight="true" outlineLevel="0" collapsed="false">
      <c r="A208" s="22"/>
      <c r="B208" s="160"/>
      <c r="C208" s="161" t="s">
        <v>326</v>
      </c>
      <c r="D208" s="161" t="s">
        <v>128</v>
      </c>
      <c r="E208" s="162" t="s">
        <v>327</v>
      </c>
      <c r="F208" s="163" t="s">
        <v>328</v>
      </c>
      <c r="G208" s="164" t="s">
        <v>263</v>
      </c>
      <c r="H208" s="165" t="n">
        <v>4</v>
      </c>
      <c r="I208" s="166"/>
      <c r="J208" s="167" t="n">
        <f aca="false">ROUND(I208*H208,2)</f>
        <v>0</v>
      </c>
      <c r="K208" s="163" t="s">
        <v>132</v>
      </c>
      <c r="L208" s="23"/>
      <c r="M208" s="168"/>
      <c r="N208" s="169" t="s">
        <v>41</v>
      </c>
      <c r="O208" s="60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0.00069</v>
      </c>
      <c r="T208" s="171" t="n">
        <f aca="false">S208*H208</f>
        <v>0.00276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201</v>
      </c>
      <c r="AT208" s="172" t="s">
        <v>128</v>
      </c>
      <c r="AU208" s="172" t="s">
        <v>134</v>
      </c>
      <c r="AY208" s="3" t="s">
        <v>125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134</v>
      </c>
      <c r="BK208" s="173" t="n">
        <f aca="false">ROUND(I208*H208,2)</f>
        <v>0</v>
      </c>
      <c r="BL208" s="3" t="s">
        <v>201</v>
      </c>
      <c r="BM208" s="172" t="s">
        <v>329</v>
      </c>
    </row>
    <row r="209" s="27" customFormat="true" ht="21.75" hidden="false" customHeight="true" outlineLevel="0" collapsed="false">
      <c r="A209" s="22"/>
      <c r="B209" s="160"/>
      <c r="C209" s="161" t="s">
        <v>330</v>
      </c>
      <c r="D209" s="161" t="s">
        <v>128</v>
      </c>
      <c r="E209" s="162" t="s">
        <v>331</v>
      </c>
      <c r="F209" s="163" t="s">
        <v>332</v>
      </c>
      <c r="G209" s="164" t="s">
        <v>263</v>
      </c>
      <c r="H209" s="165" t="n">
        <v>1</v>
      </c>
      <c r="I209" s="166"/>
      <c r="J209" s="167" t="n">
        <f aca="false">ROUND(I209*H209,2)</f>
        <v>0</v>
      </c>
      <c r="K209" s="163" t="s">
        <v>132</v>
      </c>
      <c r="L209" s="23"/>
      <c r="M209" s="168"/>
      <c r="N209" s="169" t="s">
        <v>41</v>
      </c>
      <c r="O209" s="60"/>
      <c r="P209" s="170" t="n">
        <f aca="false">O209*H209</f>
        <v>0</v>
      </c>
      <c r="Q209" s="170" t="n">
        <v>0.0005</v>
      </c>
      <c r="R209" s="170" t="n">
        <f aca="false">Q209*H209</f>
        <v>0.0005</v>
      </c>
      <c r="S209" s="170" t="n">
        <v>0</v>
      </c>
      <c r="T209" s="171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201</v>
      </c>
      <c r="AT209" s="172" t="s">
        <v>128</v>
      </c>
      <c r="AU209" s="172" t="s">
        <v>134</v>
      </c>
      <c r="AY209" s="3" t="s">
        <v>125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134</v>
      </c>
      <c r="BK209" s="173" t="n">
        <f aca="false">ROUND(I209*H209,2)</f>
        <v>0</v>
      </c>
      <c r="BL209" s="3" t="s">
        <v>201</v>
      </c>
      <c r="BM209" s="172" t="s">
        <v>333</v>
      </c>
    </row>
    <row r="210" s="27" customFormat="true" ht="24.15" hidden="false" customHeight="true" outlineLevel="0" collapsed="false">
      <c r="A210" s="22"/>
      <c r="B210" s="160"/>
      <c r="C210" s="161" t="s">
        <v>334</v>
      </c>
      <c r="D210" s="161" t="s">
        <v>128</v>
      </c>
      <c r="E210" s="162" t="s">
        <v>335</v>
      </c>
      <c r="F210" s="163" t="s">
        <v>336</v>
      </c>
      <c r="G210" s="164" t="s">
        <v>263</v>
      </c>
      <c r="H210" s="165" t="n">
        <v>1</v>
      </c>
      <c r="I210" s="166"/>
      <c r="J210" s="167" t="n">
        <f aca="false">ROUND(I210*H210,2)</f>
        <v>0</v>
      </c>
      <c r="K210" s="163" t="s">
        <v>132</v>
      </c>
      <c r="L210" s="23"/>
      <c r="M210" s="168"/>
      <c r="N210" s="169" t="s">
        <v>41</v>
      </c>
      <c r="O210" s="60"/>
      <c r="P210" s="170" t="n">
        <f aca="false">O210*H210</f>
        <v>0</v>
      </c>
      <c r="Q210" s="170" t="n">
        <v>0.00057</v>
      </c>
      <c r="R210" s="170" t="n">
        <f aca="false">Q210*H210</f>
        <v>0.00057</v>
      </c>
      <c r="S210" s="170" t="n">
        <v>0</v>
      </c>
      <c r="T210" s="171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201</v>
      </c>
      <c r="AT210" s="172" t="s">
        <v>128</v>
      </c>
      <c r="AU210" s="172" t="s">
        <v>134</v>
      </c>
      <c r="AY210" s="3" t="s">
        <v>125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134</v>
      </c>
      <c r="BK210" s="173" t="n">
        <f aca="false">ROUND(I210*H210,2)</f>
        <v>0</v>
      </c>
      <c r="BL210" s="3" t="s">
        <v>201</v>
      </c>
      <c r="BM210" s="172" t="s">
        <v>337</v>
      </c>
    </row>
    <row r="211" s="27" customFormat="true" ht="24.15" hidden="false" customHeight="true" outlineLevel="0" collapsed="false">
      <c r="A211" s="22"/>
      <c r="B211" s="160"/>
      <c r="C211" s="161" t="s">
        <v>338</v>
      </c>
      <c r="D211" s="161" t="s">
        <v>128</v>
      </c>
      <c r="E211" s="162" t="s">
        <v>339</v>
      </c>
      <c r="F211" s="163" t="s">
        <v>340</v>
      </c>
      <c r="G211" s="164" t="s">
        <v>131</v>
      </c>
      <c r="H211" s="165" t="n">
        <v>20</v>
      </c>
      <c r="I211" s="166"/>
      <c r="J211" s="167" t="n">
        <f aca="false">ROUND(I211*H211,2)</f>
        <v>0</v>
      </c>
      <c r="K211" s="163" t="s">
        <v>132</v>
      </c>
      <c r="L211" s="23"/>
      <c r="M211" s="168"/>
      <c r="N211" s="169" t="s">
        <v>41</v>
      </c>
      <c r="O211" s="60"/>
      <c r="P211" s="170" t="n">
        <f aca="false">O211*H211</f>
        <v>0</v>
      </c>
      <c r="Q211" s="170" t="n">
        <v>0.00019</v>
      </c>
      <c r="R211" s="170" t="n">
        <f aca="false">Q211*H211</f>
        <v>0.0038</v>
      </c>
      <c r="S211" s="170" t="n">
        <v>0</v>
      </c>
      <c r="T211" s="171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201</v>
      </c>
      <c r="AT211" s="172" t="s">
        <v>128</v>
      </c>
      <c r="AU211" s="172" t="s">
        <v>134</v>
      </c>
      <c r="AY211" s="3" t="s">
        <v>125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134</v>
      </c>
      <c r="BK211" s="173" t="n">
        <f aca="false">ROUND(I211*H211,2)</f>
        <v>0</v>
      </c>
      <c r="BL211" s="3" t="s">
        <v>201</v>
      </c>
      <c r="BM211" s="172" t="s">
        <v>341</v>
      </c>
    </row>
    <row r="212" s="27" customFormat="true" ht="21.75" hidden="false" customHeight="true" outlineLevel="0" collapsed="false">
      <c r="A212" s="22"/>
      <c r="B212" s="160"/>
      <c r="C212" s="161" t="s">
        <v>342</v>
      </c>
      <c r="D212" s="161" t="s">
        <v>128</v>
      </c>
      <c r="E212" s="162" t="s">
        <v>343</v>
      </c>
      <c r="F212" s="163" t="s">
        <v>344</v>
      </c>
      <c r="G212" s="164" t="s">
        <v>131</v>
      </c>
      <c r="H212" s="165" t="n">
        <v>20</v>
      </c>
      <c r="I212" s="166"/>
      <c r="J212" s="167" t="n">
        <f aca="false">ROUND(I212*H212,2)</f>
        <v>0</v>
      </c>
      <c r="K212" s="163" t="s">
        <v>132</v>
      </c>
      <c r="L212" s="23"/>
      <c r="M212" s="168"/>
      <c r="N212" s="169" t="s">
        <v>41</v>
      </c>
      <c r="O212" s="60"/>
      <c r="P212" s="170" t="n">
        <f aca="false">O212*H212</f>
        <v>0</v>
      </c>
      <c r="Q212" s="170" t="n">
        <v>1E-005</v>
      </c>
      <c r="R212" s="170" t="n">
        <f aca="false">Q212*H212</f>
        <v>0.0002</v>
      </c>
      <c r="S212" s="170" t="n">
        <v>0</v>
      </c>
      <c r="T212" s="171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201</v>
      </c>
      <c r="AT212" s="172" t="s">
        <v>128</v>
      </c>
      <c r="AU212" s="172" t="s">
        <v>134</v>
      </c>
      <c r="AY212" s="3" t="s">
        <v>125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134</v>
      </c>
      <c r="BK212" s="173" t="n">
        <f aca="false">ROUND(I212*H212,2)</f>
        <v>0</v>
      </c>
      <c r="BL212" s="3" t="s">
        <v>201</v>
      </c>
      <c r="BM212" s="172" t="s">
        <v>345</v>
      </c>
    </row>
    <row r="213" s="27" customFormat="true" ht="24.15" hidden="false" customHeight="true" outlineLevel="0" collapsed="false">
      <c r="A213" s="22"/>
      <c r="B213" s="160"/>
      <c r="C213" s="161" t="s">
        <v>346</v>
      </c>
      <c r="D213" s="161" t="s">
        <v>128</v>
      </c>
      <c r="E213" s="162" t="s">
        <v>347</v>
      </c>
      <c r="F213" s="163" t="s">
        <v>348</v>
      </c>
      <c r="G213" s="164" t="s">
        <v>216</v>
      </c>
      <c r="H213" s="165" t="n">
        <v>0.11</v>
      </c>
      <c r="I213" s="166"/>
      <c r="J213" s="167" t="n">
        <f aca="false">ROUND(I213*H213,2)</f>
        <v>0</v>
      </c>
      <c r="K213" s="163" t="s">
        <v>132</v>
      </c>
      <c r="L213" s="23"/>
      <c r="M213" s="168"/>
      <c r="N213" s="169" t="s">
        <v>41</v>
      </c>
      <c r="O213" s="60"/>
      <c r="P213" s="170" t="n">
        <f aca="false">O213*H213</f>
        <v>0</v>
      </c>
      <c r="Q213" s="170" t="n">
        <v>0</v>
      </c>
      <c r="R213" s="170" t="n">
        <f aca="false">Q213*H213</f>
        <v>0</v>
      </c>
      <c r="S213" s="170" t="n">
        <v>0</v>
      </c>
      <c r="T213" s="171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2" t="s">
        <v>201</v>
      </c>
      <c r="AT213" s="172" t="s">
        <v>128</v>
      </c>
      <c r="AU213" s="172" t="s">
        <v>134</v>
      </c>
      <c r="AY213" s="3" t="s">
        <v>125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3" t="s">
        <v>134</v>
      </c>
      <c r="BK213" s="173" t="n">
        <f aca="false">ROUND(I213*H213,2)</f>
        <v>0</v>
      </c>
      <c r="BL213" s="3" t="s">
        <v>201</v>
      </c>
      <c r="BM213" s="172" t="s">
        <v>349</v>
      </c>
    </row>
    <row r="214" s="27" customFormat="true" ht="24.15" hidden="false" customHeight="true" outlineLevel="0" collapsed="false">
      <c r="A214" s="22"/>
      <c r="B214" s="160"/>
      <c r="C214" s="161" t="s">
        <v>350</v>
      </c>
      <c r="D214" s="161" t="s">
        <v>128</v>
      </c>
      <c r="E214" s="162" t="s">
        <v>351</v>
      </c>
      <c r="F214" s="163" t="s">
        <v>352</v>
      </c>
      <c r="G214" s="164" t="s">
        <v>287</v>
      </c>
      <c r="H214" s="193"/>
      <c r="I214" s="166"/>
      <c r="J214" s="167" t="n">
        <f aca="false">ROUND(I214*H214,2)</f>
        <v>0</v>
      </c>
      <c r="K214" s="163" t="s">
        <v>132</v>
      </c>
      <c r="L214" s="23"/>
      <c r="M214" s="168"/>
      <c r="N214" s="169" t="s">
        <v>41</v>
      </c>
      <c r="O214" s="60"/>
      <c r="P214" s="170" t="n">
        <f aca="false">O214*H214</f>
        <v>0</v>
      </c>
      <c r="Q214" s="170" t="n">
        <v>0</v>
      </c>
      <c r="R214" s="170" t="n">
        <f aca="false">Q214*H214</f>
        <v>0</v>
      </c>
      <c r="S214" s="170" t="n">
        <v>0</v>
      </c>
      <c r="T214" s="171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201</v>
      </c>
      <c r="AT214" s="172" t="s">
        <v>128</v>
      </c>
      <c r="AU214" s="172" t="s">
        <v>134</v>
      </c>
      <c r="AY214" s="3" t="s">
        <v>125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134</v>
      </c>
      <c r="BK214" s="173" t="n">
        <f aca="false">ROUND(I214*H214,2)</f>
        <v>0</v>
      </c>
      <c r="BL214" s="3" t="s">
        <v>201</v>
      </c>
      <c r="BM214" s="172" t="s">
        <v>353</v>
      </c>
    </row>
    <row r="215" s="146" customFormat="true" ht="22.8" hidden="false" customHeight="true" outlineLevel="0" collapsed="false">
      <c r="B215" s="147"/>
      <c r="D215" s="148" t="s">
        <v>74</v>
      </c>
      <c r="E215" s="158" t="s">
        <v>354</v>
      </c>
      <c r="F215" s="158" t="s">
        <v>355</v>
      </c>
      <c r="I215" s="150"/>
      <c r="J215" s="159" t="n">
        <f aca="false">BK215</f>
        <v>0</v>
      </c>
      <c r="L215" s="147"/>
      <c r="M215" s="152"/>
      <c r="N215" s="153"/>
      <c r="O215" s="153"/>
      <c r="P215" s="154" t="n">
        <f aca="false">SUM(P216:P227)</f>
        <v>0</v>
      </c>
      <c r="Q215" s="153"/>
      <c r="R215" s="154" t="n">
        <f aca="false">SUM(R216:R227)</f>
        <v>0.07908</v>
      </c>
      <c r="S215" s="153"/>
      <c r="T215" s="155" t="n">
        <f aca="false">SUM(T216:T227)</f>
        <v>0.07411</v>
      </c>
      <c r="AR215" s="148" t="s">
        <v>134</v>
      </c>
      <c r="AT215" s="156" t="s">
        <v>74</v>
      </c>
      <c r="AU215" s="156" t="s">
        <v>80</v>
      </c>
      <c r="AY215" s="148" t="s">
        <v>125</v>
      </c>
      <c r="BK215" s="157" t="n">
        <f aca="false">SUM(BK216:BK227)</f>
        <v>0</v>
      </c>
    </row>
    <row r="216" s="27" customFormat="true" ht="16.5" hidden="false" customHeight="true" outlineLevel="0" collapsed="false">
      <c r="A216" s="22"/>
      <c r="B216" s="160"/>
      <c r="C216" s="161" t="s">
        <v>356</v>
      </c>
      <c r="D216" s="161" t="s">
        <v>128</v>
      </c>
      <c r="E216" s="162" t="s">
        <v>357</v>
      </c>
      <c r="F216" s="163" t="s">
        <v>358</v>
      </c>
      <c r="G216" s="164" t="s">
        <v>359</v>
      </c>
      <c r="H216" s="165" t="n">
        <v>1</v>
      </c>
      <c r="I216" s="166"/>
      <c r="J216" s="167" t="n">
        <f aca="false">ROUND(I216*H216,2)</f>
        <v>0</v>
      </c>
      <c r="K216" s="163" t="s">
        <v>132</v>
      </c>
      <c r="L216" s="23"/>
      <c r="M216" s="168"/>
      <c r="N216" s="169" t="s">
        <v>41</v>
      </c>
      <c r="O216" s="60"/>
      <c r="P216" s="170" t="n">
        <f aca="false">O216*H216</f>
        <v>0</v>
      </c>
      <c r="Q216" s="170" t="n">
        <v>0</v>
      </c>
      <c r="R216" s="170" t="n">
        <f aca="false">Q216*H216</f>
        <v>0</v>
      </c>
      <c r="S216" s="170" t="n">
        <v>0.01933</v>
      </c>
      <c r="T216" s="171" t="n">
        <f aca="false">S216*H216</f>
        <v>0.01933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2" t="s">
        <v>201</v>
      </c>
      <c r="AT216" s="172" t="s">
        <v>128</v>
      </c>
      <c r="AU216" s="172" t="s">
        <v>134</v>
      </c>
      <c r="AY216" s="3" t="s">
        <v>125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134</v>
      </c>
      <c r="BK216" s="173" t="n">
        <f aca="false">ROUND(I216*H216,2)</f>
        <v>0</v>
      </c>
      <c r="BL216" s="3" t="s">
        <v>201</v>
      </c>
      <c r="BM216" s="172" t="s">
        <v>360</v>
      </c>
    </row>
    <row r="217" s="27" customFormat="true" ht="24.15" hidden="false" customHeight="true" outlineLevel="0" collapsed="false">
      <c r="A217" s="22"/>
      <c r="B217" s="160"/>
      <c r="C217" s="161" t="s">
        <v>361</v>
      </c>
      <c r="D217" s="161" t="s">
        <v>128</v>
      </c>
      <c r="E217" s="162" t="s">
        <v>362</v>
      </c>
      <c r="F217" s="163" t="s">
        <v>363</v>
      </c>
      <c r="G217" s="164" t="s">
        <v>359</v>
      </c>
      <c r="H217" s="165" t="n">
        <v>1</v>
      </c>
      <c r="I217" s="166"/>
      <c r="J217" s="167" t="n">
        <f aca="false">ROUND(I217*H217,2)</f>
        <v>0</v>
      </c>
      <c r="K217" s="163" t="s">
        <v>132</v>
      </c>
      <c r="L217" s="23"/>
      <c r="M217" s="168"/>
      <c r="N217" s="169" t="s">
        <v>41</v>
      </c>
      <c r="O217" s="60"/>
      <c r="P217" s="170" t="n">
        <f aca="false">O217*H217</f>
        <v>0</v>
      </c>
      <c r="Q217" s="170" t="n">
        <v>0.02894</v>
      </c>
      <c r="R217" s="170" t="n">
        <f aca="false">Q217*H217</f>
        <v>0.02894</v>
      </c>
      <c r="S217" s="170" t="n">
        <v>0</v>
      </c>
      <c r="T217" s="171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201</v>
      </c>
      <c r="AT217" s="172" t="s">
        <v>128</v>
      </c>
      <c r="AU217" s="172" t="s">
        <v>134</v>
      </c>
      <c r="AY217" s="3" t="s">
        <v>125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134</v>
      </c>
      <c r="BK217" s="173" t="n">
        <f aca="false">ROUND(I217*H217,2)</f>
        <v>0</v>
      </c>
      <c r="BL217" s="3" t="s">
        <v>201</v>
      </c>
      <c r="BM217" s="172" t="s">
        <v>364</v>
      </c>
    </row>
    <row r="218" s="27" customFormat="true" ht="16.5" hidden="false" customHeight="true" outlineLevel="0" collapsed="false">
      <c r="A218" s="22"/>
      <c r="B218" s="160"/>
      <c r="C218" s="161" t="s">
        <v>365</v>
      </c>
      <c r="D218" s="161" t="s">
        <v>128</v>
      </c>
      <c r="E218" s="162" t="s">
        <v>366</v>
      </c>
      <c r="F218" s="163" t="s">
        <v>367</v>
      </c>
      <c r="G218" s="164" t="s">
        <v>359</v>
      </c>
      <c r="H218" s="165" t="n">
        <v>1</v>
      </c>
      <c r="I218" s="166"/>
      <c r="J218" s="167" t="n">
        <f aca="false">ROUND(I218*H218,2)</f>
        <v>0</v>
      </c>
      <c r="K218" s="163" t="s">
        <v>132</v>
      </c>
      <c r="L218" s="23"/>
      <c r="M218" s="168"/>
      <c r="N218" s="169" t="s">
        <v>41</v>
      </c>
      <c r="O218" s="60"/>
      <c r="P218" s="170" t="n">
        <f aca="false">O218*H218</f>
        <v>0</v>
      </c>
      <c r="Q218" s="170" t="n">
        <v>0</v>
      </c>
      <c r="R218" s="170" t="n">
        <f aca="false">Q218*H218</f>
        <v>0</v>
      </c>
      <c r="S218" s="170" t="n">
        <v>0.01946</v>
      </c>
      <c r="T218" s="171" t="n">
        <f aca="false">S218*H218</f>
        <v>0.01946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201</v>
      </c>
      <c r="AT218" s="172" t="s">
        <v>128</v>
      </c>
      <c r="AU218" s="172" t="s">
        <v>134</v>
      </c>
      <c r="AY218" s="3" t="s">
        <v>125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134</v>
      </c>
      <c r="BK218" s="173" t="n">
        <f aca="false">ROUND(I218*H218,2)</f>
        <v>0</v>
      </c>
      <c r="BL218" s="3" t="s">
        <v>201</v>
      </c>
      <c r="BM218" s="172" t="s">
        <v>368</v>
      </c>
    </row>
    <row r="219" s="27" customFormat="true" ht="24.15" hidden="false" customHeight="true" outlineLevel="0" collapsed="false">
      <c r="A219" s="22"/>
      <c r="B219" s="160"/>
      <c r="C219" s="161" t="s">
        <v>369</v>
      </c>
      <c r="D219" s="161" t="s">
        <v>128</v>
      </c>
      <c r="E219" s="162" t="s">
        <v>370</v>
      </c>
      <c r="F219" s="163" t="s">
        <v>371</v>
      </c>
      <c r="G219" s="164" t="s">
        <v>359</v>
      </c>
      <c r="H219" s="165" t="n">
        <v>1</v>
      </c>
      <c r="I219" s="166"/>
      <c r="J219" s="167" t="n">
        <f aca="false">ROUND(I219*H219,2)</f>
        <v>0</v>
      </c>
      <c r="K219" s="163" t="s">
        <v>132</v>
      </c>
      <c r="L219" s="23"/>
      <c r="M219" s="168"/>
      <c r="N219" s="169" t="s">
        <v>41</v>
      </c>
      <c r="O219" s="60"/>
      <c r="P219" s="170" t="n">
        <f aca="false">O219*H219</f>
        <v>0</v>
      </c>
      <c r="Q219" s="170" t="n">
        <v>0.01497</v>
      </c>
      <c r="R219" s="170" t="n">
        <f aca="false">Q219*H219</f>
        <v>0.01497</v>
      </c>
      <c r="S219" s="170" t="n">
        <v>0</v>
      </c>
      <c r="T219" s="171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201</v>
      </c>
      <c r="AT219" s="172" t="s">
        <v>128</v>
      </c>
      <c r="AU219" s="172" t="s">
        <v>134</v>
      </c>
      <c r="AY219" s="3" t="s">
        <v>125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134</v>
      </c>
      <c r="BK219" s="173" t="n">
        <f aca="false">ROUND(I219*H219,2)</f>
        <v>0</v>
      </c>
      <c r="BL219" s="3" t="s">
        <v>201</v>
      </c>
      <c r="BM219" s="172" t="s">
        <v>372</v>
      </c>
    </row>
    <row r="220" s="27" customFormat="true" ht="16.5" hidden="false" customHeight="true" outlineLevel="0" collapsed="false">
      <c r="A220" s="22"/>
      <c r="B220" s="160"/>
      <c r="C220" s="161" t="s">
        <v>373</v>
      </c>
      <c r="D220" s="161" t="s">
        <v>128</v>
      </c>
      <c r="E220" s="162" t="s">
        <v>374</v>
      </c>
      <c r="F220" s="163" t="s">
        <v>375</v>
      </c>
      <c r="G220" s="164" t="s">
        <v>359</v>
      </c>
      <c r="H220" s="165" t="n">
        <v>1</v>
      </c>
      <c r="I220" s="166"/>
      <c r="J220" s="167" t="n">
        <f aca="false">ROUND(I220*H220,2)</f>
        <v>0</v>
      </c>
      <c r="K220" s="163" t="s">
        <v>132</v>
      </c>
      <c r="L220" s="23"/>
      <c r="M220" s="168"/>
      <c r="N220" s="169" t="s">
        <v>41</v>
      </c>
      <c r="O220" s="60"/>
      <c r="P220" s="170" t="n">
        <f aca="false">O220*H220</f>
        <v>0</v>
      </c>
      <c r="Q220" s="170" t="n">
        <v>0</v>
      </c>
      <c r="R220" s="170" t="n">
        <f aca="false">Q220*H220</f>
        <v>0</v>
      </c>
      <c r="S220" s="170" t="n">
        <v>0.0329</v>
      </c>
      <c r="T220" s="171" t="n">
        <f aca="false">S220*H220</f>
        <v>0.0329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201</v>
      </c>
      <c r="AT220" s="172" t="s">
        <v>128</v>
      </c>
      <c r="AU220" s="172" t="s">
        <v>134</v>
      </c>
      <c r="AY220" s="3" t="s">
        <v>125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134</v>
      </c>
      <c r="BK220" s="173" t="n">
        <f aca="false">ROUND(I220*H220,2)</f>
        <v>0</v>
      </c>
      <c r="BL220" s="3" t="s">
        <v>201</v>
      </c>
      <c r="BM220" s="172" t="s">
        <v>376</v>
      </c>
    </row>
    <row r="221" s="27" customFormat="true" ht="24.15" hidden="false" customHeight="true" outlineLevel="0" collapsed="false">
      <c r="A221" s="22"/>
      <c r="B221" s="160"/>
      <c r="C221" s="161" t="s">
        <v>377</v>
      </c>
      <c r="D221" s="161" t="s">
        <v>128</v>
      </c>
      <c r="E221" s="162" t="s">
        <v>378</v>
      </c>
      <c r="F221" s="163" t="s">
        <v>379</v>
      </c>
      <c r="G221" s="164" t="s">
        <v>359</v>
      </c>
      <c r="H221" s="165" t="n">
        <v>1</v>
      </c>
      <c r="I221" s="166"/>
      <c r="J221" s="167" t="n">
        <f aca="false">ROUND(I221*H221,2)</f>
        <v>0</v>
      </c>
      <c r="K221" s="163" t="s">
        <v>132</v>
      </c>
      <c r="L221" s="23"/>
      <c r="M221" s="168"/>
      <c r="N221" s="169" t="s">
        <v>41</v>
      </c>
      <c r="O221" s="60"/>
      <c r="P221" s="170" t="n">
        <f aca="false">O221*H221</f>
        <v>0</v>
      </c>
      <c r="Q221" s="170" t="n">
        <v>0.03137</v>
      </c>
      <c r="R221" s="170" t="n">
        <f aca="false">Q221*H221</f>
        <v>0.03137</v>
      </c>
      <c r="S221" s="170" t="n">
        <v>0</v>
      </c>
      <c r="T221" s="171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201</v>
      </c>
      <c r="AT221" s="172" t="s">
        <v>128</v>
      </c>
      <c r="AU221" s="172" t="s">
        <v>134</v>
      </c>
      <c r="AY221" s="3" t="s">
        <v>125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134</v>
      </c>
      <c r="BK221" s="173" t="n">
        <f aca="false">ROUND(I221*H221,2)</f>
        <v>0</v>
      </c>
      <c r="BL221" s="3" t="s">
        <v>201</v>
      </c>
      <c r="BM221" s="172" t="s">
        <v>380</v>
      </c>
    </row>
    <row r="222" s="27" customFormat="true" ht="24.15" hidden="false" customHeight="true" outlineLevel="0" collapsed="false">
      <c r="A222" s="22"/>
      <c r="B222" s="160"/>
      <c r="C222" s="161" t="s">
        <v>381</v>
      </c>
      <c r="D222" s="161" t="s">
        <v>128</v>
      </c>
      <c r="E222" s="162" t="s">
        <v>382</v>
      </c>
      <c r="F222" s="163" t="s">
        <v>383</v>
      </c>
      <c r="G222" s="164" t="s">
        <v>216</v>
      </c>
      <c r="H222" s="165" t="n">
        <v>0.157</v>
      </c>
      <c r="I222" s="166"/>
      <c r="J222" s="167" t="n">
        <f aca="false">ROUND(I222*H222,2)</f>
        <v>0</v>
      </c>
      <c r="K222" s="163" t="s">
        <v>132</v>
      </c>
      <c r="L222" s="23"/>
      <c r="M222" s="168"/>
      <c r="N222" s="169" t="s">
        <v>41</v>
      </c>
      <c r="O222" s="60"/>
      <c r="P222" s="170" t="n">
        <f aca="false">O222*H222</f>
        <v>0</v>
      </c>
      <c r="Q222" s="170" t="n">
        <v>0</v>
      </c>
      <c r="R222" s="170" t="n">
        <f aca="false">Q222*H222</f>
        <v>0</v>
      </c>
      <c r="S222" s="170" t="n">
        <v>0</v>
      </c>
      <c r="T222" s="171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201</v>
      </c>
      <c r="AT222" s="172" t="s">
        <v>128</v>
      </c>
      <c r="AU222" s="172" t="s">
        <v>134</v>
      </c>
      <c r="AY222" s="3" t="s">
        <v>125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134</v>
      </c>
      <c r="BK222" s="173" t="n">
        <f aca="false">ROUND(I222*H222,2)</f>
        <v>0</v>
      </c>
      <c r="BL222" s="3" t="s">
        <v>201</v>
      </c>
      <c r="BM222" s="172" t="s">
        <v>384</v>
      </c>
    </row>
    <row r="223" s="27" customFormat="true" ht="16.5" hidden="false" customHeight="true" outlineLevel="0" collapsed="false">
      <c r="A223" s="22"/>
      <c r="B223" s="160"/>
      <c r="C223" s="161" t="s">
        <v>385</v>
      </c>
      <c r="D223" s="161" t="s">
        <v>128</v>
      </c>
      <c r="E223" s="162" t="s">
        <v>386</v>
      </c>
      <c r="F223" s="163" t="s">
        <v>387</v>
      </c>
      <c r="G223" s="164" t="s">
        <v>359</v>
      </c>
      <c r="H223" s="165" t="n">
        <v>1</v>
      </c>
      <c r="I223" s="166"/>
      <c r="J223" s="167" t="n">
        <f aca="false">ROUND(I223*H223,2)</f>
        <v>0</v>
      </c>
      <c r="K223" s="163" t="s">
        <v>132</v>
      </c>
      <c r="L223" s="23"/>
      <c r="M223" s="168"/>
      <c r="N223" s="169" t="s">
        <v>41</v>
      </c>
      <c r="O223" s="60"/>
      <c r="P223" s="170" t="n">
        <f aca="false">O223*H223</f>
        <v>0</v>
      </c>
      <c r="Q223" s="170" t="n">
        <v>0</v>
      </c>
      <c r="R223" s="170" t="n">
        <f aca="false">Q223*H223</f>
        <v>0</v>
      </c>
      <c r="S223" s="170" t="n">
        <v>0.00156</v>
      </c>
      <c r="T223" s="171" t="n">
        <f aca="false">S223*H223</f>
        <v>0.00156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2" t="s">
        <v>201</v>
      </c>
      <c r="AT223" s="172" t="s">
        <v>128</v>
      </c>
      <c r="AU223" s="172" t="s">
        <v>134</v>
      </c>
      <c r="AY223" s="3" t="s">
        <v>125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134</v>
      </c>
      <c r="BK223" s="173" t="n">
        <f aca="false">ROUND(I223*H223,2)</f>
        <v>0</v>
      </c>
      <c r="BL223" s="3" t="s">
        <v>201</v>
      </c>
      <c r="BM223" s="172" t="s">
        <v>388</v>
      </c>
    </row>
    <row r="224" s="27" customFormat="true" ht="16.5" hidden="false" customHeight="true" outlineLevel="0" collapsed="false">
      <c r="A224" s="22"/>
      <c r="B224" s="160"/>
      <c r="C224" s="161" t="s">
        <v>389</v>
      </c>
      <c r="D224" s="161" t="s">
        <v>128</v>
      </c>
      <c r="E224" s="162" t="s">
        <v>390</v>
      </c>
      <c r="F224" s="163" t="s">
        <v>391</v>
      </c>
      <c r="G224" s="164" t="s">
        <v>359</v>
      </c>
      <c r="H224" s="165" t="n">
        <v>1</v>
      </c>
      <c r="I224" s="166"/>
      <c r="J224" s="167" t="n">
        <f aca="false">ROUND(I224*H224,2)</f>
        <v>0</v>
      </c>
      <c r="K224" s="163" t="s">
        <v>132</v>
      </c>
      <c r="L224" s="23"/>
      <c r="M224" s="168"/>
      <c r="N224" s="169" t="s">
        <v>41</v>
      </c>
      <c r="O224" s="60"/>
      <c r="P224" s="170" t="n">
        <f aca="false">O224*H224</f>
        <v>0</v>
      </c>
      <c r="Q224" s="170" t="n">
        <v>0</v>
      </c>
      <c r="R224" s="170" t="n">
        <f aca="false">Q224*H224</f>
        <v>0</v>
      </c>
      <c r="S224" s="170" t="n">
        <v>0.00086</v>
      </c>
      <c r="T224" s="171" t="n">
        <f aca="false">S224*H224</f>
        <v>0.00086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2" t="s">
        <v>201</v>
      </c>
      <c r="AT224" s="172" t="s">
        <v>128</v>
      </c>
      <c r="AU224" s="172" t="s">
        <v>134</v>
      </c>
      <c r="AY224" s="3" t="s">
        <v>125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3" t="s">
        <v>134</v>
      </c>
      <c r="BK224" s="173" t="n">
        <f aca="false">ROUND(I224*H224,2)</f>
        <v>0</v>
      </c>
      <c r="BL224" s="3" t="s">
        <v>201</v>
      </c>
      <c r="BM224" s="172" t="s">
        <v>392</v>
      </c>
    </row>
    <row r="225" s="27" customFormat="true" ht="16.5" hidden="false" customHeight="true" outlineLevel="0" collapsed="false">
      <c r="A225" s="22"/>
      <c r="B225" s="160"/>
      <c r="C225" s="161" t="s">
        <v>393</v>
      </c>
      <c r="D225" s="161" t="s">
        <v>128</v>
      </c>
      <c r="E225" s="162" t="s">
        <v>394</v>
      </c>
      <c r="F225" s="163" t="s">
        <v>395</v>
      </c>
      <c r="G225" s="164" t="s">
        <v>359</v>
      </c>
      <c r="H225" s="165" t="n">
        <v>1</v>
      </c>
      <c r="I225" s="166"/>
      <c r="J225" s="167" t="n">
        <f aca="false">ROUND(I225*H225,2)</f>
        <v>0</v>
      </c>
      <c r="K225" s="163" t="s">
        <v>132</v>
      </c>
      <c r="L225" s="23"/>
      <c r="M225" s="168"/>
      <c r="N225" s="169" t="s">
        <v>41</v>
      </c>
      <c r="O225" s="60"/>
      <c r="P225" s="170" t="n">
        <f aca="false">O225*H225</f>
        <v>0</v>
      </c>
      <c r="Q225" s="170" t="n">
        <v>0.00184</v>
      </c>
      <c r="R225" s="170" t="n">
        <f aca="false">Q225*H225</f>
        <v>0.00184</v>
      </c>
      <c r="S225" s="170" t="n">
        <v>0</v>
      </c>
      <c r="T225" s="171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2" t="s">
        <v>201</v>
      </c>
      <c r="AT225" s="172" t="s">
        <v>128</v>
      </c>
      <c r="AU225" s="172" t="s">
        <v>134</v>
      </c>
      <c r="AY225" s="3" t="s">
        <v>125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134</v>
      </c>
      <c r="BK225" s="173" t="n">
        <f aca="false">ROUND(I225*H225,2)</f>
        <v>0</v>
      </c>
      <c r="BL225" s="3" t="s">
        <v>201</v>
      </c>
      <c r="BM225" s="172" t="s">
        <v>396</v>
      </c>
    </row>
    <row r="226" s="27" customFormat="true" ht="24.15" hidden="false" customHeight="true" outlineLevel="0" collapsed="false">
      <c r="A226" s="22"/>
      <c r="B226" s="160"/>
      <c r="C226" s="161" t="s">
        <v>397</v>
      </c>
      <c r="D226" s="161" t="s">
        <v>128</v>
      </c>
      <c r="E226" s="162" t="s">
        <v>398</v>
      </c>
      <c r="F226" s="163" t="s">
        <v>399</v>
      </c>
      <c r="G226" s="164" t="s">
        <v>359</v>
      </c>
      <c r="H226" s="165" t="n">
        <v>1</v>
      </c>
      <c r="I226" s="166"/>
      <c r="J226" s="167" t="n">
        <f aca="false">ROUND(I226*H226,2)</f>
        <v>0</v>
      </c>
      <c r="K226" s="163" t="s">
        <v>132</v>
      </c>
      <c r="L226" s="23"/>
      <c r="M226" s="168"/>
      <c r="N226" s="169" t="s">
        <v>41</v>
      </c>
      <c r="O226" s="60"/>
      <c r="P226" s="170" t="n">
        <f aca="false">O226*H226</f>
        <v>0</v>
      </c>
      <c r="Q226" s="170" t="n">
        <v>0.00196</v>
      </c>
      <c r="R226" s="170" t="n">
        <f aca="false">Q226*H226</f>
        <v>0.00196</v>
      </c>
      <c r="S226" s="170" t="n">
        <v>0</v>
      </c>
      <c r="T226" s="171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201</v>
      </c>
      <c r="AT226" s="172" t="s">
        <v>128</v>
      </c>
      <c r="AU226" s="172" t="s">
        <v>134</v>
      </c>
      <c r="AY226" s="3" t="s">
        <v>125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134</v>
      </c>
      <c r="BK226" s="173" t="n">
        <f aca="false">ROUND(I226*H226,2)</f>
        <v>0</v>
      </c>
      <c r="BL226" s="3" t="s">
        <v>201</v>
      </c>
      <c r="BM226" s="172" t="s">
        <v>400</v>
      </c>
    </row>
    <row r="227" s="27" customFormat="true" ht="24.15" hidden="false" customHeight="true" outlineLevel="0" collapsed="false">
      <c r="A227" s="22"/>
      <c r="B227" s="160"/>
      <c r="C227" s="161" t="s">
        <v>401</v>
      </c>
      <c r="D227" s="161" t="s">
        <v>128</v>
      </c>
      <c r="E227" s="162" t="s">
        <v>402</v>
      </c>
      <c r="F227" s="163" t="s">
        <v>403</v>
      </c>
      <c r="G227" s="164" t="s">
        <v>287</v>
      </c>
      <c r="H227" s="193"/>
      <c r="I227" s="166"/>
      <c r="J227" s="167" t="n">
        <f aca="false">ROUND(I227*H227,2)</f>
        <v>0</v>
      </c>
      <c r="K227" s="163" t="s">
        <v>132</v>
      </c>
      <c r="L227" s="23"/>
      <c r="M227" s="168"/>
      <c r="N227" s="169" t="s">
        <v>41</v>
      </c>
      <c r="O227" s="60"/>
      <c r="P227" s="170" t="n">
        <f aca="false">O227*H227</f>
        <v>0</v>
      </c>
      <c r="Q227" s="170" t="n">
        <v>0</v>
      </c>
      <c r="R227" s="170" t="n">
        <f aca="false">Q227*H227</f>
        <v>0</v>
      </c>
      <c r="S227" s="170" t="n">
        <v>0</v>
      </c>
      <c r="T227" s="171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201</v>
      </c>
      <c r="AT227" s="172" t="s">
        <v>128</v>
      </c>
      <c r="AU227" s="172" t="s">
        <v>134</v>
      </c>
      <c r="AY227" s="3" t="s">
        <v>125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134</v>
      </c>
      <c r="BK227" s="173" t="n">
        <f aca="false">ROUND(I227*H227,2)</f>
        <v>0</v>
      </c>
      <c r="BL227" s="3" t="s">
        <v>201</v>
      </c>
      <c r="BM227" s="172" t="s">
        <v>404</v>
      </c>
    </row>
    <row r="228" s="146" customFormat="true" ht="22.8" hidden="false" customHeight="true" outlineLevel="0" collapsed="false">
      <c r="B228" s="147"/>
      <c r="D228" s="148" t="s">
        <v>74</v>
      </c>
      <c r="E228" s="158" t="s">
        <v>405</v>
      </c>
      <c r="F228" s="158" t="s">
        <v>406</v>
      </c>
      <c r="I228" s="150"/>
      <c r="J228" s="159" t="n">
        <f aca="false">BK228</f>
        <v>0</v>
      </c>
      <c r="L228" s="147"/>
      <c r="M228" s="152"/>
      <c r="N228" s="153"/>
      <c r="O228" s="153"/>
      <c r="P228" s="154" t="n">
        <f aca="false">SUM(P229:P238)</f>
        <v>0</v>
      </c>
      <c r="Q228" s="153"/>
      <c r="R228" s="154" t="n">
        <f aca="false">SUM(R229:R238)</f>
        <v>0.00453</v>
      </c>
      <c r="S228" s="153"/>
      <c r="T228" s="155" t="n">
        <f aca="false">SUM(T229:T238)</f>
        <v>0</v>
      </c>
      <c r="AR228" s="148" t="s">
        <v>134</v>
      </c>
      <c r="AT228" s="156" t="s">
        <v>74</v>
      </c>
      <c r="AU228" s="156" t="s">
        <v>80</v>
      </c>
      <c r="AY228" s="148" t="s">
        <v>125</v>
      </c>
      <c r="BK228" s="157" t="n">
        <f aca="false">SUM(BK229:BK238)</f>
        <v>0</v>
      </c>
    </row>
    <row r="229" s="27" customFormat="true" ht="24.15" hidden="false" customHeight="true" outlineLevel="0" collapsed="false">
      <c r="A229" s="22"/>
      <c r="B229" s="160"/>
      <c r="C229" s="161" t="s">
        <v>407</v>
      </c>
      <c r="D229" s="161" t="s">
        <v>128</v>
      </c>
      <c r="E229" s="162" t="s">
        <v>408</v>
      </c>
      <c r="F229" s="163" t="s">
        <v>409</v>
      </c>
      <c r="G229" s="164" t="s">
        <v>263</v>
      </c>
      <c r="H229" s="165" t="n">
        <v>2</v>
      </c>
      <c r="I229" s="166"/>
      <c r="J229" s="167" t="n">
        <f aca="false">ROUND(I229*H229,2)</f>
        <v>0</v>
      </c>
      <c r="K229" s="163" t="s">
        <v>132</v>
      </c>
      <c r="L229" s="23"/>
      <c r="M229" s="168"/>
      <c r="N229" s="169" t="s">
        <v>41</v>
      </c>
      <c r="O229" s="60"/>
      <c r="P229" s="170" t="n">
        <f aca="false">O229*H229</f>
        <v>0</v>
      </c>
      <c r="Q229" s="170" t="n">
        <v>7E-005</v>
      </c>
      <c r="R229" s="170" t="n">
        <f aca="false">Q229*H229</f>
        <v>0.00014</v>
      </c>
      <c r="S229" s="170" t="n">
        <v>0</v>
      </c>
      <c r="T229" s="171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2" t="s">
        <v>201</v>
      </c>
      <c r="AT229" s="172" t="s">
        <v>128</v>
      </c>
      <c r="AU229" s="172" t="s">
        <v>134</v>
      </c>
      <c r="AY229" s="3" t="s">
        <v>125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134</v>
      </c>
      <c r="BK229" s="173" t="n">
        <f aca="false">ROUND(I229*H229,2)</f>
        <v>0</v>
      </c>
      <c r="BL229" s="3" t="s">
        <v>201</v>
      </c>
      <c r="BM229" s="172" t="s">
        <v>410</v>
      </c>
    </row>
    <row r="230" s="27" customFormat="true" ht="16.5" hidden="false" customHeight="true" outlineLevel="0" collapsed="false">
      <c r="A230" s="22"/>
      <c r="B230" s="160"/>
      <c r="C230" s="161" t="s">
        <v>411</v>
      </c>
      <c r="D230" s="161" t="s">
        <v>128</v>
      </c>
      <c r="E230" s="162" t="s">
        <v>412</v>
      </c>
      <c r="F230" s="163" t="s">
        <v>413</v>
      </c>
      <c r="G230" s="164" t="s">
        <v>263</v>
      </c>
      <c r="H230" s="165" t="n">
        <v>2</v>
      </c>
      <c r="I230" s="166"/>
      <c r="J230" s="167" t="n">
        <f aca="false">ROUND(I230*H230,2)</f>
        <v>0</v>
      </c>
      <c r="K230" s="163" t="s">
        <v>132</v>
      </c>
      <c r="L230" s="23"/>
      <c r="M230" s="168"/>
      <c r="N230" s="169" t="s">
        <v>41</v>
      </c>
      <c r="O230" s="60"/>
      <c r="P230" s="170" t="n">
        <f aca="false">O230*H230</f>
        <v>0</v>
      </c>
      <c r="Q230" s="170" t="n">
        <v>6E-005</v>
      </c>
      <c r="R230" s="170" t="n">
        <f aca="false">Q230*H230</f>
        <v>0.00012</v>
      </c>
      <c r="S230" s="170" t="n">
        <v>0</v>
      </c>
      <c r="T230" s="171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201</v>
      </c>
      <c r="AT230" s="172" t="s">
        <v>128</v>
      </c>
      <c r="AU230" s="172" t="s">
        <v>134</v>
      </c>
      <c r="AY230" s="3" t="s">
        <v>125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134</v>
      </c>
      <c r="BK230" s="173" t="n">
        <f aca="false">ROUND(I230*H230,2)</f>
        <v>0</v>
      </c>
      <c r="BL230" s="3" t="s">
        <v>201</v>
      </c>
      <c r="BM230" s="172" t="s">
        <v>414</v>
      </c>
    </row>
    <row r="231" s="27" customFormat="true" ht="16.5" hidden="false" customHeight="true" outlineLevel="0" collapsed="false">
      <c r="A231" s="22"/>
      <c r="B231" s="160"/>
      <c r="C231" s="161" t="s">
        <v>415</v>
      </c>
      <c r="D231" s="161" t="s">
        <v>128</v>
      </c>
      <c r="E231" s="162" t="s">
        <v>416</v>
      </c>
      <c r="F231" s="163" t="s">
        <v>417</v>
      </c>
      <c r="G231" s="164" t="s">
        <v>263</v>
      </c>
      <c r="H231" s="165" t="n">
        <v>2</v>
      </c>
      <c r="I231" s="166"/>
      <c r="J231" s="167" t="n">
        <f aca="false">ROUND(I231*H231,2)</f>
        <v>0</v>
      </c>
      <c r="K231" s="163" t="s">
        <v>132</v>
      </c>
      <c r="L231" s="23"/>
      <c r="M231" s="168"/>
      <c r="N231" s="169" t="s">
        <v>41</v>
      </c>
      <c r="O231" s="60"/>
      <c r="P231" s="170" t="n">
        <f aca="false">O231*H231</f>
        <v>0</v>
      </c>
      <c r="Q231" s="170" t="n">
        <v>5E-005</v>
      </c>
      <c r="R231" s="170" t="n">
        <f aca="false">Q231*H231</f>
        <v>0.0001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201</v>
      </c>
      <c r="AT231" s="172" t="s">
        <v>128</v>
      </c>
      <c r="AU231" s="172" t="s">
        <v>134</v>
      </c>
      <c r="AY231" s="3" t="s">
        <v>125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134</v>
      </c>
      <c r="BK231" s="173" t="n">
        <f aca="false">ROUND(I231*H231,2)</f>
        <v>0</v>
      </c>
      <c r="BL231" s="3" t="s">
        <v>201</v>
      </c>
      <c r="BM231" s="172" t="s">
        <v>418</v>
      </c>
    </row>
    <row r="232" s="27" customFormat="true" ht="21.75" hidden="false" customHeight="true" outlineLevel="0" collapsed="false">
      <c r="A232" s="22"/>
      <c r="B232" s="160"/>
      <c r="C232" s="161" t="s">
        <v>419</v>
      </c>
      <c r="D232" s="161" t="s">
        <v>128</v>
      </c>
      <c r="E232" s="162" t="s">
        <v>420</v>
      </c>
      <c r="F232" s="163" t="s">
        <v>421</v>
      </c>
      <c r="G232" s="164" t="s">
        <v>138</v>
      </c>
      <c r="H232" s="165" t="n">
        <v>3</v>
      </c>
      <c r="I232" s="166"/>
      <c r="J232" s="167" t="n">
        <f aca="false">ROUND(I232*H232,2)</f>
        <v>0</v>
      </c>
      <c r="K232" s="163"/>
      <c r="L232" s="23"/>
      <c r="M232" s="168"/>
      <c r="N232" s="169" t="s">
        <v>41</v>
      </c>
      <c r="O232" s="60"/>
      <c r="P232" s="170" t="n">
        <f aca="false">O232*H232</f>
        <v>0</v>
      </c>
      <c r="Q232" s="170" t="n">
        <v>0.00139</v>
      </c>
      <c r="R232" s="170" t="n">
        <f aca="false">Q232*H232</f>
        <v>0.00417</v>
      </c>
      <c r="S232" s="170" t="n">
        <v>0</v>
      </c>
      <c r="T232" s="171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201</v>
      </c>
      <c r="AT232" s="172" t="s">
        <v>128</v>
      </c>
      <c r="AU232" s="172" t="s">
        <v>134</v>
      </c>
      <c r="AY232" s="3" t="s">
        <v>125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134</v>
      </c>
      <c r="BK232" s="173" t="n">
        <f aca="false">ROUND(I232*H232,2)</f>
        <v>0</v>
      </c>
      <c r="BL232" s="3" t="s">
        <v>201</v>
      </c>
      <c r="BM232" s="172" t="s">
        <v>422</v>
      </c>
    </row>
    <row r="233" s="27" customFormat="true" ht="21.75" hidden="false" customHeight="true" outlineLevel="0" collapsed="false">
      <c r="A233" s="22"/>
      <c r="B233" s="160"/>
      <c r="C233" s="161" t="s">
        <v>423</v>
      </c>
      <c r="D233" s="161" t="s">
        <v>128</v>
      </c>
      <c r="E233" s="162" t="s">
        <v>424</v>
      </c>
      <c r="F233" s="163" t="s">
        <v>425</v>
      </c>
      <c r="G233" s="164" t="s">
        <v>138</v>
      </c>
      <c r="H233" s="165" t="n">
        <v>3</v>
      </c>
      <c r="I233" s="166"/>
      <c r="J233" s="167" t="n">
        <f aca="false">ROUND(I233*H233,2)</f>
        <v>0</v>
      </c>
      <c r="K233" s="163" t="s">
        <v>132</v>
      </c>
      <c r="L233" s="23"/>
      <c r="M233" s="168"/>
      <c r="N233" s="169" t="s">
        <v>41</v>
      </c>
      <c r="O233" s="60"/>
      <c r="P233" s="170" t="n">
        <f aca="false">O233*H233</f>
        <v>0</v>
      </c>
      <c r="Q233" s="170" t="n">
        <v>0</v>
      </c>
      <c r="R233" s="170" t="n">
        <f aca="false">Q233*H233</f>
        <v>0</v>
      </c>
      <c r="S233" s="170" t="n">
        <v>0</v>
      </c>
      <c r="T233" s="17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201</v>
      </c>
      <c r="AT233" s="172" t="s">
        <v>128</v>
      </c>
      <c r="AU233" s="172" t="s">
        <v>134</v>
      </c>
      <c r="AY233" s="3" t="s">
        <v>125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134</v>
      </c>
      <c r="BK233" s="173" t="n">
        <f aca="false">ROUND(I233*H233,2)</f>
        <v>0</v>
      </c>
      <c r="BL233" s="3" t="s">
        <v>201</v>
      </c>
      <c r="BM233" s="172" t="s">
        <v>426</v>
      </c>
    </row>
    <row r="234" s="27" customFormat="true" ht="21.75" hidden="false" customHeight="true" outlineLevel="0" collapsed="false">
      <c r="A234" s="22"/>
      <c r="B234" s="160"/>
      <c r="C234" s="161" t="s">
        <v>427</v>
      </c>
      <c r="D234" s="161" t="s">
        <v>128</v>
      </c>
      <c r="E234" s="162" t="s">
        <v>428</v>
      </c>
      <c r="F234" s="163" t="s">
        <v>429</v>
      </c>
      <c r="G234" s="164" t="s">
        <v>138</v>
      </c>
      <c r="H234" s="165" t="n">
        <v>3</v>
      </c>
      <c r="I234" s="166"/>
      <c r="J234" s="167" t="n">
        <f aca="false">ROUND(I234*H234,2)</f>
        <v>0</v>
      </c>
      <c r="K234" s="163" t="s">
        <v>132</v>
      </c>
      <c r="L234" s="23"/>
      <c r="M234" s="168"/>
      <c r="N234" s="169" t="s">
        <v>41</v>
      </c>
      <c r="O234" s="60"/>
      <c r="P234" s="170" t="n">
        <f aca="false">O234*H234</f>
        <v>0</v>
      </c>
      <c r="Q234" s="170" t="n">
        <v>0</v>
      </c>
      <c r="R234" s="170" t="n">
        <f aca="false">Q234*H234</f>
        <v>0</v>
      </c>
      <c r="S234" s="170" t="n">
        <v>0</v>
      </c>
      <c r="T234" s="17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201</v>
      </c>
      <c r="AT234" s="172" t="s">
        <v>128</v>
      </c>
      <c r="AU234" s="172" t="s">
        <v>134</v>
      </c>
      <c r="AY234" s="3" t="s">
        <v>125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134</v>
      </c>
      <c r="BK234" s="173" t="n">
        <f aca="false">ROUND(I234*H234,2)</f>
        <v>0</v>
      </c>
      <c r="BL234" s="3" t="s">
        <v>201</v>
      </c>
      <c r="BM234" s="172" t="s">
        <v>430</v>
      </c>
    </row>
    <row r="235" s="27" customFormat="true" ht="16.5" hidden="false" customHeight="true" outlineLevel="0" collapsed="false">
      <c r="A235" s="22"/>
      <c r="B235" s="160"/>
      <c r="C235" s="161" t="s">
        <v>431</v>
      </c>
      <c r="D235" s="161" t="s">
        <v>128</v>
      </c>
      <c r="E235" s="162" t="s">
        <v>432</v>
      </c>
      <c r="F235" s="163" t="s">
        <v>433</v>
      </c>
      <c r="G235" s="164" t="s">
        <v>263</v>
      </c>
      <c r="H235" s="165" t="n">
        <v>1</v>
      </c>
      <c r="I235" s="166"/>
      <c r="J235" s="167" t="n">
        <f aca="false">ROUND(I235*H235,2)</f>
        <v>0</v>
      </c>
      <c r="K235" s="163" t="s">
        <v>132</v>
      </c>
      <c r="L235" s="23"/>
      <c r="M235" s="168"/>
      <c r="N235" s="169" t="s">
        <v>41</v>
      </c>
      <c r="O235" s="60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</v>
      </c>
      <c r="T235" s="171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201</v>
      </c>
      <c r="AT235" s="172" t="s">
        <v>128</v>
      </c>
      <c r="AU235" s="172" t="s">
        <v>134</v>
      </c>
      <c r="AY235" s="3" t="s">
        <v>125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134</v>
      </c>
      <c r="BK235" s="173" t="n">
        <f aca="false">ROUND(I235*H235,2)</f>
        <v>0</v>
      </c>
      <c r="BL235" s="3" t="s">
        <v>201</v>
      </c>
      <c r="BM235" s="172" t="s">
        <v>434</v>
      </c>
    </row>
    <row r="236" s="27" customFormat="true" ht="16.5" hidden="false" customHeight="true" outlineLevel="0" collapsed="false">
      <c r="A236" s="22"/>
      <c r="B236" s="160"/>
      <c r="C236" s="161" t="s">
        <v>435</v>
      </c>
      <c r="D236" s="161" t="s">
        <v>128</v>
      </c>
      <c r="E236" s="162" t="s">
        <v>436</v>
      </c>
      <c r="F236" s="163" t="s">
        <v>437</v>
      </c>
      <c r="G236" s="164" t="s">
        <v>138</v>
      </c>
      <c r="H236" s="165" t="n">
        <v>30</v>
      </c>
      <c r="I236" s="166"/>
      <c r="J236" s="167" t="n">
        <f aca="false">ROUND(I236*H236,2)</f>
        <v>0</v>
      </c>
      <c r="K236" s="163" t="s">
        <v>132</v>
      </c>
      <c r="L236" s="23"/>
      <c r="M236" s="168"/>
      <c r="N236" s="169" t="s">
        <v>41</v>
      </c>
      <c r="O236" s="60"/>
      <c r="P236" s="170" t="n">
        <f aca="false">O236*H236</f>
        <v>0</v>
      </c>
      <c r="Q236" s="170" t="n">
        <v>0</v>
      </c>
      <c r="R236" s="170" t="n">
        <f aca="false">Q236*H236</f>
        <v>0</v>
      </c>
      <c r="S236" s="170" t="n">
        <v>0</v>
      </c>
      <c r="T236" s="171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201</v>
      </c>
      <c r="AT236" s="172" t="s">
        <v>128</v>
      </c>
      <c r="AU236" s="172" t="s">
        <v>134</v>
      </c>
      <c r="AY236" s="3" t="s">
        <v>125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134</v>
      </c>
      <c r="BK236" s="173" t="n">
        <f aca="false">ROUND(I236*H236,2)</f>
        <v>0</v>
      </c>
      <c r="BL236" s="3" t="s">
        <v>201</v>
      </c>
      <c r="BM236" s="172" t="s">
        <v>438</v>
      </c>
    </row>
    <row r="237" s="27" customFormat="true" ht="16.5" hidden="false" customHeight="true" outlineLevel="0" collapsed="false">
      <c r="A237" s="22"/>
      <c r="B237" s="160"/>
      <c r="C237" s="161" t="s">
        <v>439</v>
      </c>
      <c r="D237" s="161" t="s">
        <v>128</v>
      </c>
      <c r="E237" s="162" t="s">
        <v>440</v>
      </c>
      <c r="F237" s="163" t="s">
        <v>441</v>
      </c>
      <c r="G237" s="164" t="s">
        <v>138</v>
      </c>
      <c r="H237" s="165" t="n">
        <v>30</v>
      </c>
      <c r="I237" s="166"/>
      <c r="J237" s="167" t="n">
        <f aca="false">ROUND(I237*H237,2)</f>
        <v>0</v>
      </c>
      <c r="K237" s="163" t="s">
        <v>132</v>
      </c>
      <c r="L237" s="23"/>
      <c r="M237" s="168"/>
      <c r="N237" s="169" t="s">
        <v>41</v>
      </c>
      <c r="O237" s="60"/>
      <c r="P237" s="170" t="n">
        <f aca="false">O237*H237</f>
        <v>0</v>
      </c>
      <c r="Q237" s="170" t="n">
        <v>0</v>
      </c>
      <c r="R237" s="170" t="n">
        <f aca="false">Q237*H237</f>
        <v>0</v>
      </c>
      <c r="S237" s="170" t="n">
        <v>0</v>
      </c>
      <c r="T237" s="171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2" t="s">
        <v>201</v>
      </c>
      <c r="AT237" s="172" t="s">
        <v>128</v>
      </c>
      <c r="AU237" s="172" t="s">
        <v>134</v>
      </c>
      <c r="AY237" s="3" t="s">
        <v>125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3" t="s">
        <v>134</v>
      </c>
      <c r="BK237" s="173" t="n">
        <f aca="false">ROUND(I237*H237,2)</f>
        <v>0</v>
      </c>
      <c r="BL237" s="3" t="s">
        <v>201</v>
      </c>
      <c r="BM237" s="172" t="s">
        <v>442</v>
      </c>
    </row>
    <row r="238" s="27" customFormat="true" ht="24.15" hidden="false" customHeight="true" outlineLevel="0" collapsed="false">
      <c r="A238" s="22"/>
      <c r="B238" s="160"/>
      <c r="C238" s="161" t="s">
        <v>443</v>
      </c>
      <c r="D238" s="161" t="s">
        <v>128</v>
      </c>
      <c r="E238" s="162" t="s">
        <v>444</v>
      </c>
      <c r="F238" s="163" t="s">
        <v>445</v>
      </c>
      <c r="G238" s="164" t="s">
        <v>287</v>
      </c>
      <c r="H238" s="193"/>
      <c r="I238" s="166"/>
      <c r="J238" s="167" t="n">
        <f aca="false">ROUND(I238*H238,2)</f>
        <v>0</v>
      </c>
      <c r="K238" s="163" t="s">
        <v>132</v>
      </c>
      <c r="L238" s="23"/>
      <c r="M238" s="168"/>
      <c r="N238" s="169" t="s">
        <v>41</v>
      </c>
      <c r="O238" s="60"/>
      <c r="P238" s="170" t="n">
        <f aca="false">O238*H238</f>
        <v>0</v>
      </c>
      <c r="Q238" s="170" t="n">
        <v>0</v>
      </c>
      <c r="R238" s="170" t="n">
        <f aca="false">Q238*H238</f>
        <v>0</v>
      </c>
      <c r="S238" s="170" t="n">
        <v>0</v>
      </c>
      <c r="T238" s="17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201</v>
      </c>
      <c r="AT238" s="172" t="s">
        <v>128</v>
      </c>
      <c r="AU238" s="172" t="s">
        <v>134</v>
      </c>
      <c r="AY238" s="3" t="s">
        <v>125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134</v>
      </c>
      <c r="BK238" s="173" t="n">
        <f aca="false">ROUND(I238*H238,2)</f>
        <v>0</v>
      </c>
      <c r="BL238" s="3" t="s">
        <v>201</v>
      </c>
      <c r="BM238" s="172" t="s">
        <v>446</v>
      </c>
    </row>
    <row r="239" s="146" customFormat="true" ht="22.8" hidden="false" customHeight="true" outlineLevel="0" collapsed="false">
      <c r="B239" s="147"/>
      <c r="D239" s="148" t="s">
        <v>74</v>
      </c>
      <c r="E239" s="158" t="s">
        <v>447</v>
      </c>
      <c r="F239" s="158" t="s">
        <v>448</v>
      </c>
      <c r="I239" s="150"/>
      <c r="J239" s="159" t="n">
        <f aca="false">BK239</f>
        <v>0</v>
      </c>
      <c r="L239" s="147"/>
      <c r="M239" s="152"/>
      <c r="N239" s="153"/>
      <c r="O239" s="153"/>
      <c r="P239" s="154" t="n">
        <f aca="false">SUM(P240:P266)</f>
        <v>0</v>
      </c>
      <c r="Q239" s="153"/>
      <c r="R239" s="154" t="n">
        <f aca="false">SUM(R240:R266)</f>
        <v>0.007975</v>
      </c>
      <c r="S239" s="153"/>
      <c r="T239" s="155" t="n">
        <f aca="false">SUM(T240:T266)</f>
        <v>0.016992</v>
      </c>
      <c r="AR239" s="148" t="s">
        <v>134</v>
      </c>
      <c r="AT239" s="156" t="s">
        <v>74</v>
      </c>
      <c r="AU239" s="156" t="s">
        <v>80</v>
      </c>
      <c r="AY239" s="148" t="s">
        <v>125</v>
      </c>
      <c r="BK239" s="157" t="n">
        <f aca="false">SUM(BK240:BK266)</f>
        <v>0</v>
      </c>
    </row>
    <row r="240" s="27" customFormat="true" ht="16.5" hidden="false" customHeight="true" outlineLevel="0" collapsed="false">
      <c r="A240" s="22"/>
      <c r="B240" s="160"/>
      <c r="C240" s="161" t="s">
        <v>449</v>
      </c>
      <c r="D240" s="161" t="s">
        <v>128</v>
      </c>
      <c r="E240" s="162" t="s">
        <v>450</v>
      </c>
      <c r="F240" s="163" t="s">
        <v>451</v>
      </c>
      <c r="G240" s="164" t="s">
        <v>263</v>
      </c>
      <c r="H240" s="165" t="n">
        <v>5</v>
      </c>
      <c r="I240" s="166"/>
      <c r="J240" s="167" t="n">
        <f aca="false">ROUND(I240*H240,2)</f>
        <v>0</v>
      </c>
      <c r="K240" s="163" t="s">
        <v>132</v>
      </c>
      <c r="L240" s="23"/>
      <c r="M240" s="168"/>
      <c r="N240" s="169" t="s">
        <v>41</v>
      </c>
      <c r="O240" s="60"/>
      <c r="P240" s="170" t="n">
        <f aca="false">O240*H240</f>
        <v>0</v>
      </c>
      <c r="Q240" s="170" t="n">
        <v>0</v>
      </c>
      <c r="R240" s="170" t="n">
        <f aca="false">Q240*H240</f>
        <v>0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201</v>
      </c>
      <c r="AT240" s="172" t="s">
        <v>128</v>
      </c>
      <c r="AU240" s="172" t="s">
        <v>134</v>
      </c>
      <c r="AY240" s="3" t="s">
        <v>125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134</v>
      </c>
      <c r="BK240" s="173" t="n">
        <f aca="false">ROUND(I240*H240,2)</f>
        <v>0</v>
      </c>
      <c r="BL240" s="3" t="s">
        <v>201</v>
      </c>
      <c r="BM240" s="172" t="s">
        <v>452</v>
      </c>
    </row>
    <row r="241" s="27" customFormat="true" ht="21.75" hidden="false" customHeight="true" outlineLevel="0" collapsed="false">
      <c r="A241" s="22"/>
      <c r="B241" s="160"/>
      <c r="C241" s="194" t="s">
        <v>453</v>
      </c>
      <c r="D241" s="194" t="s">
        <v>454</v>
      </c>
      <c r="E241" s="195" t="s">
        <v>455</v>
      </c>
      <c r="F241" s="196" t="s">
        <v>456</v>
      </c>
      <c r="G241" s="197" t="s">
        <v>263</v>
      </c>
      <c r="H241" s="198" t="n">
        <v>3</v>
      </c>
      <c r="I241" s="199"/>
      <c r="J241" s="200" t="n">
        <f aca="false">ROUND(I241*H241,2)</f>
        <v>0</v>
      </c>
      <c r="K241" s="196" t="s">
        <v>132</v>
      </c>
      <c r="L241" s="201"/>
      <c r="M241" s="202"/>
      <c r="N241" s="203" t="s">
        <v>41</v>
      </c>
      <c r="O241" s="60"/>
      <c r="P241" s="170" t="n">
        <f aca="false">O241*H241</f>
        <v>0</v>
      </c>
      <c r="Q241" s="170" t="n">
        <v>4E-005</v>
      </c>
      <c r="R241" s="170" t="n">
        <f aca="false">Q241*H241</f>
        <v>0.00012</v>
      </c>
      <c r="S241" s="170" t="n">
        <v>0</v>
      </c>
      <c r="T241" s="171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2" t="s">
        <v>280</v>
      </c>
      <c r="AT241" s="172" t="s">
        <v>454</v>
      </c>
      <c r="AU241" s="172" t="s">
        <v>134</v>
      </c>
      <c r="AY241" s="3" t="s">
        <v>125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3" t="s">
        <v>134</v>
      </c>
      <c r="BK241" s="173" t="n">
        <f aca="false">ROUND(I241*H241,2)</f>
        <v>0</v>
      </c>
      <c r="BL241" s="3" t="s">
        <v>201</v>
      </c>
      <c r="BM241" s="172" t="s">
        <v>457</v>
      </c>
    </row>
    <row r="242" s="27" customFormat="true" ht="24.15" hidden="false" customHeight="true" outlineLevel="0" collapsed="false">
      <c r="A242" s="22"/>
      <c r="B242" s="160"/>
      <c r="C242" s="194" t="s">
        <v>458</v>
      </c>
      <c r="D242" s="194" t="s">
        <v>454</v>
      </c>
      <c r="E242" s="195" t="s">
        <v>459</v>
      </c>
      <c r="F242" s="196" t="s">
        <v>460</v>
      </c>
      <c r="G242" s="197" t="s">
        <v>263</v>
      </c>
      <c r="H242" s="198" t="n">
        <v>2</v>
      </c>
      <c r="I242" s="199"/>
      <c r="J242" s="200" t="n">
        <f aca="false">ROUND(I242*H242,2)</f>
        <v>0</v>
      </c>
      <c r="K242" s="196" t="s">
        <v>132</v>
      </c>
      <c r="L242" s="201"/>
      <c r="M242" s="202"/>
      <c r="N242" s="203" t="s">
        <v>41</v>
      </c>
      <c r="O242" s="60"/>
      <c r="P242" s="170" t="n">
        <f aca="false">O242*H242</f>
        <v>0</v>
      </c>
      <c r="Q242" s="170" t="n">
        <v>0.00019</v>
      </c>
      <c r="R242" s="170" t="n">
        <f aca="false">Q242*H242</f>
        <v>0.00038</v>
      </c>
      <c r="S242" s="170" t="n">
        <v>0</v>
      </c>
      <c r="T242" s="17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280</v>
      </c>
      <c r="AT242" s="172" t="s">
        <v>454</v>
      </c>
      <c r="AU242" s="172" t="s">
        <v>134</v>
      </c>
      <c r="AY242" s="3" t="s">
        <v>125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134</v>
      </c>
      <c r="BK242" s="173" t="n">
        <f aca="false">ROUND(I242*H242,2)</f>
        <v>0</v>
      </c>
      <c r="BL242" s="3" t="s">
        <v>201</v>
      </c>
      <c r="BM242" s="172" t="s">
        <v>461</v>
      </c>
    </row>
    <row r="243" s="27" customFormat="true" ht="24.15" hidden="false" customHeight="true" outlineLevel="0" collapsed="false">
      <c r="A243" s="22"/>
      <c r="B243" s="160"/>
      <c r="C243" s="161" t="s">
        <v>462</v>
      </c>
      <c r="D243" s="161" t="s">
        <v>128</v>
      </c>
      <c r="E243" s="162" t="s">
        <v>463</v>
      </c>
      <c r="F243" s="163" t="s">
        <v>464</v>
      </c>
      <c r="G243" s="164" t="s">
        <v>131</v>
      </c>
      <c r="H243" s="165" t="n">
        <v>30</v>
      </c>
      <c r="I243" s="166"/>
      <c r="J243" s="167" t="n">
        <f aca="false">ROUND(I243*H243,2)</f>
        <v>0</v>
      </c>
      <c r="K243" s="163" t="s">
        <v>132</v>
      </c>
      <c r="L243" s="23"/>
      <c r="M243" s="168"/>
      <c r="N243" s="169" t="s">
        <v>41</v>
      </c>
      <c r="O243" s="60"/>
      <c r="P243" s="170" t="n">
        <f aca="false">O243*H243</f>
        <v>0</v>
      </c>
      <c r="Q243" s="170" t="n">
        <v>0</v>
      </c>
      <c r="R243" s="170" t="n">
        <f aca="false">Q243*H243</f>
        <v>0</v>
      </c>
      <c r="S243" s="170" t="n">
        <v>0</v>
      </c>
      <c r="T243" s="171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2" t="s">
        <v>201</v>
      </c>
      <c r="AT243" s="172" t="s">
        <v>128</v>
      </c>
      <c r="AU243" s="172" t="s">
        <v>134</v>
      </c>
      <c r="AY243" s="3" t="s">
        <v>125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3" t="s">
        <v>134</v>
      </c>
      <c r="BK243" s="173" t="n">
        <f aca="false">ROUND(I243*H243,2)</f>
        <v>0</v>
      </c>
      <c r="BL243" s="3" t="s">
        <v>201</v>
      </c>
      <c r="BM243" s="172" t="s">
        <v>465</v>
      </c>
    </row>
    <row r="244" s="27" customFormat="true" ht="24.15" hidden="false" customHeight="true" outlineLevel="0" collapsed="false">
      <c r="A244" s="22"/>
      <c r="B244" s="160"/>
      <c r="C244" s="194" t="s">
        <v>466</v>
      </c>
      <c r="D244" s="194" t="s">
        <v>454</v>
      </c>
      <c r="E244" s="195" t="s">
        <v>467</v>
      </c>
      <c r="F244" s="196" t="s">
        <v>468</v>
      </c>
      <c r="G244" s="197" t="s">
        <v>131</v>
      </c>
      <c r="H244" s="198" t="n">
        <v>23</v>
      </c>
      <c r="I244" s="199"/>
      <c r="J244" s="200" t="n">
        <f aca="false">ROUND(I244*H244,2)</f>
        <v>0</v>
      </c>
      <c r="K244" s="196" t="s">
        <v>132</v>
      </c>
      <c r="L244" s="201"/>
      <c r="M244" s="202"/>
      <c r="N244" s="203" t="s">
        <v>41</v>
      </c>
      <c r="O244" s="60"/>
      <c r="P244" s="170" t="n">
        <f aca="false">O244*H244</f>
        <v>0</v>
      </c>
      <c r="Q244" s="170" t="n">
        <v>0.00012</v>
      </c>
      <c r="R244" s="170" t="n">
        <f aca="false">Q244*H244</f>
        <v>0.00276</v>
      </c>
      <c r="S244" s="170" t="n">
        <v>0</v>
      </c>
      <c r="T244" s="171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280</v>
      </c>
      <c r="AT244" s="172" t="s">
        <v>454</v>
      </c>
      <c r="AU244" s="172" t="s">
        <v>134</v>
      </c>
      <c r="AY244" s="3" t="s">
        <v>125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134</v>
      </c>
      <c r="BK244" s="173" t="n">
        <f aca="false">ROUND(I244*H244,2)</f>
        <v>0</v>
      </c>
      <c r="BL244" s="3" t="s">
        <v>201</v>
      </c>
      <c r="BM244" s="172" t="s">
        <v>469</v>
      </c>
    </row>
    <row r="245" s="174" customFormat="true" ht="12.8" hidden="false" customHeight="false" outlineLevel="0" collapsed="false">
      <c r="B245" s="175"/>
      <c r="D245" s="176" t="s">
        <v>145</v>
      </c>
      <c r="F245" s="178" t="s">
        <v>470</v>
      </c>
      <c r="H245" s="179" t="n">
        <v>23</v>
      </c>
      <c r="I245" s="180"/>
      <c r="L245" s="175"/>
      <c r="M245" s="181"/>
      <c r="N245" s="182"/>
      <c r="O245" s="182"/>
      <c r="P245" s="182"/>
      <c r="Q245" s="182"/>
      <c r="R245" s="182"/>
      <c r="S245" s="182"/>
      <c r="T245" s="183"/>
      <c r="AT245" s="177" t="s">
        <v>145</v>
      </c>
      <c r="AU245" s="177" t="s">
        <v>134</v>
      </c>
      <c r="AV245" s="174" t="s">
        <v>134</v>
      </c>
      <c r="AW245" s="174" t="s">
        <v>2</v>
      </c>
      <c r="AX245" s="174" t="s">
        <v>80</v>
      </c>
      <c r="AY245" s="177" t="s">
        <v>125</v>
      </c>
    </row>
    <row r="246" s="27" customFormat="true" ht="24.15" hidden="false" customHeight="true" outlineLevel="0" collapsed="false">
      <c r="A246" s="22"/>
      <c r="B246" s="160"/>
      <c r="C246" s="194" t="s">
        <v>471</v>
      </c>
      <c r="D246" s="194" t="s">
        <v>454</v>
      </c>
      <c r="E246" s="195" t="s">
        <v>472</v>
      </c>
      <c r="F246" s="196" t="s">
        <v>473</v>
      </c>
      <c r="G246" s="197" t="s">
        <v>131</v>
      </c>
      <c r="H246" s="198" t="n">
        <v>11.5</v>
      </c>
      <c r="I246" s="199"/>
      <c r="J246" s="200" t="n">
        <f aca="false">ROUND(I246*H246,2)</f>
        <v>0</v>
      </c>
      <c r="K246" s="196" t="s">
        <v>132</v>
      </c>
      <c r="L246" s="201"/>
      <c r="M246" s="202"/>
      <c r="N246" s="203" t="s">
        <v>41</v>
      </c>
      <c r="O246" s="60"/>
      <c r="P246" s="170" t="n">
        <f aca="false">O246*H246</f>
        <v>0</v>
      </c>
      <c r="Q246" s="170" t="n">
        <v>0.00017</v>
      </c>
      <c r="R246" s="170" t="n">
        <f aca="false">Q246*H246</f>
        <v>0.001955</v>
      </c>
      <c r="S246" s="170" t="n">
        <v>0</v>
      </c>
      <c r="T246" s="171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280</v>
      </c>
      <c r="AT246" s="172" t="s">
        <v>454</v>
      </c>
      <c r="AU246" s="172" t="s">
        <v>134</v>
      </c>
      <c r="AY246" s="3" t="s">
        <v>125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134</v>
      </c>
      <c r="BK246" s="173" t="n">
        <f aca="false">ROUND(I246*H246,2)</f>
        <v>0</v>
      </c>
      <c r="BL246" s="3" t="s">
        <v>201</v>
      </c>
      <c r="BM246" s="172" t="s">
        <v>474</v>
      </c>
    </row>
    <row r="247" s="174" customFormat="true" ht="12.8" hidden="false" customHeight="false" outlineLevel="0" collapsed="false">
      <c r="B247" s="175"/>
      <c r="D247" s="176" t="s">
        <v>145</v>
      </c>
      <c r="F247" s="178" t="s">
        <v>475</v>
      </c>
      <c r="H247" s="179" t="n">
        <v>11.5</v>
      </c>
      <c r="I247" s="180"/>
      <c r="L247" s="175"/>
      <c r="M247" s="181"/>
      <c r="N247" s="182"/>
      <c r="O247" s="182"/>
      <c r="P247" s="182"/>
      <c r="Q247" s="182"/>
      <c r="R247" s="182"/>
      <c r="S247" s="182"/>
      <c r="T247" s="183"/>
      <c r="AT247" s="177" t="s">
        <v>145</v>
      </c>
      <c r="AU247" s="177" t="s">
        <v>134</v>
      </c>
      <c r="AV247" s="174" t="s">
        <v>134</v>
      </c>
      <c r="AW247" s="174" t="s">
        <v>2</v>
      </c>
      <c r="AX247" s="174" t="s">
        <v>80</v>
      </c>
      <c r="AY247" s="177" t="s">
        <v>125</v>
      </c>
    </row>
    <row r="248" s="27" customFormat="true" ht="44.25" hidden="false" customHeight="true" outlineLevel="0" collapsed="false">
      <c r="A248" s="22"/>
      <c r="B248" s="160"/>
      <c r="C248" s="161" t="s">
        <v>476</v>
      </c>
      <c r="D248" s="161" t="s">
        <v>128</v>
      </c>
      <c r="E248" s="162" t="s">
        <v>477</v>
      </c>
      <c r="F248" s="163" t="s">
        <v>478</v>
      </c>
      <c r="G248" s="164" t="s">
        <v>131</v>
      </c>
      <c r="H248" s="165" t="n">
        <v>30</v>
      </c>
      <c r="I248" s="166"/>
      <c r="J248" s="167" t="n">
        <f aca="false">ROUND(I248*H248,2)</f>
        <v>0</v>
      </c>
      <c r="K248" s="163" t="s">
        <v>132</v>
      </c>
      <c r="L248" s="23"/>
      <c r="M248" s="168"/>
      <c r="N248" s="169" t="s">
        <v>41</v>
      </c>
      <c r="O248" s="60"/>
      <c r="P248" s="170" t="n">
        <f aca="false">O248*H248</f>
        <v>0</v>
      </c>
      <c r="Q248" s="170" t="n">
        <v>0</v>
      </c>
      <c r="R248" s="170" t="n">
        <f aca="false">Q248*H248</f>
        <v>0</v>
      </c>
      <c r="S248" s="170" t="n">
        <v>0.00048</v>
      </c>
      <c r="T248" s="171" t="n">
        <f aca="false">S248*H248</f>
        <v>0.0144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2" t="s">
        <v>201</v>
      </c>
      <c r="AT248" s="172" t="s">
        <v>128</v>
      </c>
      <c r="AU248" s="172" t="s">
        <v>134</v>
      </c>
      <c r="AY248" s="3" t="s">
        <v>125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3" t="s">
        <v>134</v>
      </c>
      <c r="BK248" s="173" t="n">
        <f aca="false">ROUND(I248*H248,2)</f>
        <v>0</v>
      </c>
      <c r="BL248" s="3" t="s">
        <v>201</v>
      </c>
      <c r="BM248" s="172" t="s">
        <v>479</v>
      </c>
    </row>
    <row r="249" s="27" customFormat="true" ht="24.15" hidden="false" customHeight="true" outlineLevel="0" collapsed="false">
      <c r="A249" s="22"/>
      <c r="B249" s="160"/>
      <c r="C249" s="161" t="s">
        <v>480</v>
      </c>
      <c r="D249" s="161" t="s">
        <v>128</v>
      </c>
      <c r="E249" s="162" t="s">
        <v>481</v>
      </c>
      <c r="F249" s="163" t="s">
        <v>482</v>
      </c>
      <c r="G249" s="164" t="s">
        <v>263</v>
      </c>
      <c r="H249" s="165" t="n">
        <v>30</v>
      </c>
      <c r="I249" s="166"/>
      <c r="J249" s="167" t="n">
        <f aca="false">ROUND(I249*H249,2)</f>
        <v>0</v>
      </c>
      <c r="K249" s="163" t="s">
        <v>132</v>
      </c>
      <c r="L249" s="23"/>
      <c r="M249" s="168"/>
      <c r="N249" s="169" t="s">
        <v>41</v>
      </c>
      <c r="O249" s="60"/>
      <c r="P249" s="170" t="n">
        <f aca="false">O249*H249</f>
        <v>0</v>
      </c>
      <c r="Q249" s="170" t="n">
        <v>0</v>
      </c>
      <c r="R249" s="170" t="n">
        <f aca="false">Q249*H249</f>
        <v>0</v>
      </c>
      <c r="S249" s="170" t="n">
        <v>0</v>
      </c>
      <c r="T249" s="171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2" t="s">
        <v>201</v>
      </c>
      <c r="AT249" s="172" t="s">
        <v>128</v>
      </c>
      <c r="AU249" s="172" t="s">
        <v>134</v>
      </c>
      <c r="AY249" s="3" t="s">
        <v>125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3" t="s">
        <v>134</v>
      </c>
      <c r="BK249" s="173" t="n">
        <f aca="false">ROUND(I249*H249,2)</f>
        <v>0</v>
      </c>
      <c r="BL249" s="3" t="s">
        <v>201</v>
      </c>
      <c r="BM249" s="172" t="s">
        <v>483</v>
      </c>
    </row>
    <row r="250" s="27" customFormat="true" ht="24.15" hidden="false" customHeight="true" outlineLevel="0" collapsed="false">
      <c r="A250" s="22"/>
      <c r="B250" s="160"/>
      <c r="C250" s="161" t="s">
        <v>484</v>
      </c>
      <c r="D250" s="161" t="s">
        <v>128</v>
      </c>
      <c r="E250" s="162" t="s">
        <v>485</v>
      </c>
      <c r="F250" s="163" t="s">
        <v>486</v>
      </c>
      <c r="G250" s="164" t="s">
        <v>263</v>
      </c>
      <c r="H250" s="165" t="n">
        <v>1</v>
      </c>
      <c r="I250" s="166"/>
      <c r="J250" s="167" t="n">
        <f aca="false">ROUND(I250*H250,2)</f>
        <v>0</v>
      </c>
      <c r="K250" s="163" t="s">
        <v>132</v>
      </c>
      <c r="L250" s="23"/>
      <c r="M250" s="168"/>
      <c r="N250" s="169" t="s">
        <v>41</v>
      </c>
      <c r="O250" s="60"/>
      <c r="P250" s="170" t="n">
        <f aca="false">O250*H250</f>
        <v>0</v>
      </c>
      <c r="Q250" s="170" t="n">
        <v>0</v>
      </c>
      <c r="R250" s="170" t="n">
        <f aca="false">Q250*H250</f>
        <v>0</v>
      </c>
      <c r="S250" s="170" t="n">
        <v>0</v>
      </c>
      <c r="T250" s="171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201</v>
      </c>
      <c r="AT250" s="172" t="s">
        <v>128</v>
      </c>
      <c r="AU250" s="172" t="s">
        <v>134</v>
      </c>
      <c r="AY250" s="3" t="s">
        <v>125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134</v>
      </c>
      <c r="BK250" s="173" t="n">
        <f aca="false">ROUND(I250*H250,2)</f>
        <v>0</v>
      </c>
      <c r="BL250" s="3" t="s">
        <v>201</v>
      </c>
      <c r="BM250" s="172" t="s">
        <v>487</v>
      </c>
    </row>
    <row r="251" s="27" customFormat="true" ht="24.15" hidden="false" customHeight="true" outlineLevel="0" collapsed="false">
      <c r="A251" s="22"/>
      <c r="B251" s="160"/>
      <c r="C251" s="194" t="s">
        <v>488</v>
      </c>
      <c r="D251" s="194" t="s">
        <v>454</v>
      </c>
      <c r="E251" s="195" t="s">
        <v>489</v>
      </c>
      <c r="F251" s="196" t="s">
        <v>490</v>
      </c>
      <c r="G251" s="197" t="s">
        <v>263</v>
      </c>
      <c r="H251" s="198" t="n">
        <v>1</v>
      </c>
      <c r="I251" s="199"/>
      <c r="J251" s="200" t="n">
        <f aca="false">ROUND(I251*H251,2)</f>
        <v>0</v>
      </c>
      <c r="K251" s="196" t="s">
        <v>132</v>
      </c>
      <c r="L251" s="201"/>
      <c r="M251" s="202"/>
      <c r="N251" s="203" t="s">
        <v>41</v>
      </c>
      <c r="O251" s="60"/>
      <c r="P251" s="170" t="n">
        <f aca="false">O251*H251</f>
        <v>0</v>
      </c>
      <c r="Q251" s="170" t="n">
        <v>8E-005</v>
      </c>
      <c r="R251" s="170" t="n">
        <f aca="false">Q251*H251</f>
        <v>8E-005</v>
      </c>
      <c r="S251" s="170" t="n">
        <v>0</v>
      </c>
      <c r="T251" s="171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2" t="s">
        <v>280</v>
      </c>
      <c r="AT251" s="172" t="s">
        <v>454</v>
      </c>
      <c r="AU251" s="172" t="s">
        <v>134</v>
      </c>
      <c r="AY251" s="3" t="s">
        <v>125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3" t="s">
        <v>134</v>
      </c>
      <c r="BK251" s="173" t="n">
        <f aca="false">ROUND(I251*H251,2)</f>
        <v>0</v>
      </c>
      <c r="BL251" s="3" t="s">
        <v>201</v>
      </c>
      <c r="BM251" s="172" t="s">
        <v>491</v>
      </c>
    </row>
    <row r="252" s="27" customFormat="true" ht="24.15" hidden="false" customHeight="true" outlineLevel="0" collapsed="false">
      <c r="A252" s="22"/>
      <c r="B252" s="160"/>
      <c r="C252" s="161" t="s">
        <v>492</v>
      </c>
      <c r="D252" s="161" t="s">
        <v>128</v>
      </c>
      <c r="E252" s="162" t="s">
        <v>493</v>
      </c>
      <c r="F252" s="163" t="s">
        <v>494</v>
      </c>
      <c r="G252" s="164" t="s">
        <v>263</v>
      </c>
      <c r="H252" s="165" t="n">
        <v>1</v>
      </c>
      <c r="I252" s="166"/>
      <c r="J252" s="167" t="n">
        <f aca="false">ROUND(I252*H252,2)</f>
        <v>0</v>
      </c>
      <c r="K252" s="163" t="s">
        <v>132</v>
      </c>
      <c r="L252" s="23"/>
      <c r="M252" s="168"/>
      <c r="N252" s="169" t="s">
        <v>41</v>
      </c>
      <c r="O252" s="60"/>
      <c r="P252" s="170" t="n">
        <f aca="false">O252*H252</f>
        <v>0</v>
      </c>
      <c r="Q252" s="170" t="n">
        <v>0</v>
      </c>
      <c r="R252" s="170" t="n">
        <f aca="false">Q252*H252</f>
        <v>0</v>
      </c>
      <c r="S252" s="170" t="n">
        <v>0</v>
      </c>
      <c r="T252" s="171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2" t="s">
        <v>201</v>
      </c>
      <c r="AT252" s="172" t="s">
        <v>128</v>
      </c>
      <c r="AU252" s="172" t="s">
        <v>134</v>
      </c>
      <c r="AY252" s="3" t="s">
        <v>125</v>
      </c>
      <c r="BE252" s="173" t="n">
        <f aca="false">IF(N252="základní",J252,0)</f>
        <v>0</v>
      </c>
      <c r="BF252" s="173" t="n">
        <f aca="false">IF(N252="snížená",J252,0)</f>
        <v>0</v>
      </c>
      <c r="BG252" s="173" t="n">
        <f aca="false">IF(N252="zákl. přenesená",J252,0)</f>
        <v>0</v>
      </c>
      <c r="BH252" s="173" t="n">
        <f aca="false">IF(N252="sníž. přenesená",J252,0)</f>
        <v>0</v>
      </c>
      <c r="BI252" s="173" t="n">
        <f aca="false">IF(N252="nulová",J252,0)</f>
        <v>0</v>
      </c>
      <c r="BJ252" s="3" t="s">
        <v>134</v>
      </c>
      <c r="BK252" s="173" t="n">
        <f aca="false">ROUND(I252*H252,2)</f>
        <v>0</v>
      </c>
      <c r="BL252" s="3" t="s">
        <v>201</v>
      </c>
      <c r="BM252" s="172" t="s">
        <v>495</v>
      </c>
    </row>
    <row r="253" s="27" customFormat="true" ht="24.15" hidden="false" customHeight="true" outlineLevel="0" collapsed="false">
      <c r="A253" s="22"/>
      <c r="B253" s="160"/>
      <c r="C253" s="194" t="s">
        <v>496</v>
      </c>
      <c r="D253" s="194" t="s">
        <v>454</v>
      </c>
      <c r="E253" s="195" t="s">
        <v>497</v>
      </c>
      <c r="F253" s="196" t="s">
        <v>498</v>
      </c>
      <c r="G253" s="197" t="s">
        <v>263</v>
      </c>
      <c r="H253" s="198" t="n">
        <v>1</v>
      </c>
      <c r="I253" s="199"/>
      <c r="J253" s="200" t="n">
        <f aca="false">ROUND(I253*H253,2)</f>
        <v>0</v>
      </c>
      <c r="K253" s="196" t="s">
        <v>132</v>
      </c>
      <c r="L253" s="201"/>
      <c r="M253" s="202"/>
      <c r="N253" s="203" t="s">
        <v>41</v>
      </c>
      <c r="O253" s="60"/>
      <c r="P253" s="170" t="n">
        <f aca="false">O253*H253</f>
        <v>0</v>
      </c>
      <c r="Q253" s="170" t="n">
        <v>0.00012</v>
      </c>
      <c r="R253" s="170" t="n">
        <f aca="false">Q253*H253</f>
        <v>0.00012</v>
      </c>
      <c r="S253" s="170" t="n">
        <v>0</v>
      </c>
      <c r="T253" s="171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2" t="s">
        <v>280</v>
      </c>
      <c r="AT253" s="172" t="s">
        <v>454</v>
      </c>
      <c r="AU253" s="172" t="s">
        <v>134</v>
      </c>
      <c r="AY253" s="3" t="s">
        <v>125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134</v>
      </c>
      <c r="BK253" s="173" t="n">
        <f aca="false">ROUND(I253*H253,2)</f>
        <v>0</v>
      </c>
      <c r="BL253" s="3" t="s">
        <v>201</v>
      </c>
      <c r="BM253" s="172" t="s">
        <v>499</v>
      </c>
    </row>
    <row r="254" s="27" customFormat="true" ht="33" hidden="false" customHeight="true" outlineLevel="0" collapsed="false">
      <c r="A254" s="22"/>
      <c r="B254" s="160"/>
      <c r="C254" s="161" t="s">
        <v>500</v>
      </c>
      <c r="D254" s="161" t="s">
        <v>128</v>
      </c>
      <c r="E254" s="162" t="s">
        <v>501</v>
      </c>
      <c r="F254" s="163" t="s">
        <v>502</v>
      </c>
      <c r="G254" s="164" t="s">
        <v>263</v>
      </c>
      <c r="H254" s="165" t="n">
        <v>2</v>
      </c>
      <c r="I254" s="166"/>
      <c r="J254" s="167" t="n">
        <f aca="false">ROUND(I254*H254,2)</f>
        <v>0</v>
      </c>
      <c r="K254" s="163" t="s">
        <v>132</v>
      </c>
      <c r="L254" s="23"/>
      <c r="M254" s="168"/>
      <c r="N254" s="169" t="s">
        <v>41</v>
      </c>
      <c r="O254" s="60"/>
      <c r="P254" s="170" t="n">
        <f aca="false">O254*H254</f>
        <v>0</v>
      </c>
      <c r="Q254" s="170" t="n">
        <v>0</v>
      </c>
      <c r="R254" s="170" t="n">
        <f aca="false">Q254*H254</f>
        <v>0</v>
      </c>
      <c r="S254" s="170" t="n">
        <v>4.8E-005</v>
      </c>
      <c r="T254" s="171" t="n">
        <f aca="false">S254*H254</f>
        <v>9.6E-005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2" t="s">
        <v>201</v>
      </c>
      <c r="AT254" s="172" t="s">
        <v>128</v>
      </c>
      <c r="AU254" s="172" t="s">
        <v>134</v>
      </c>
      <c r="AY254" s="3" t="s">
        <v>125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3" t="s">
        <v>134</v>
      </c>
      <c r="BK254" s="173" t="n">
        <f aca="false">ROUND(I254*H254,2)</f>
        <v>0</v>
      </c>
      <c r="BL254" s="3" t="s">
        <v>201</v>
      </c>
      <c r="BM254" s="172" t="s">
        <v>503</v>
      </c>
    </row>
    <row r="255" s="27" customFormat="true" ht="24.15" hidden="false" customHeight="true" outlineLevel="0" collapsed="false">
      <c r="A255" s="22"/>
      <c r="B255" s="160"/>
      <c r="C255" s="161" t="s">
        <v>504</v>
      </c>
      <c r="D255" s="161" t="s">
        <v>128</v>
      </c>
      <c r="E255" s="162" t="s">
        <v>505</v>
      </c>
      <c r="F255" s="163" t="s">
        <v>506</v>
      </c>
      <c r="G255" s="164" t="s">
        <v>263</v>
      </c>
      <c r="H255" s="165" t="n">
        <v>1</v>
      </c>
      <c r="I255" s="166"/>
      <c r="J255" s="167" t="n">
        <f aca="false">ROUND(I255*H255,2)</f>
        <v>0</v>
      </c>
      <c r="K255" s="163" t="s">
        <v>132</v>
      </c>
      <c r="L255" s="23"/>
      <c r="M255" s="168"/>
      <c r="N255" s="169" t="s">
        <v>41</v>
      </c>
      <c r="O255" s="60"/>
      <c r="P255" s="170" t="n">
        <f aca="false">O255*H255</f>
        <v>0</v>
      </c>
      <c r="Q255" s="170" t="n">
        <v>0</v>
      </c>
      <c r="R255" s="170" t="n">
        <f aca="false">Q255*H255</f>
        <v>0</v>
      </c>
      <c r="S255" s="170" t="n">
        <v>0</v>
      </c>
      <c r="T255" s="171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2" t="s">
        <v>201</v>
      </c>
      <c r="AT255" s="172" t="s">
        <v>128</v>
      </c>
      <c r="AU255" s="172" t="s">
        <v>134</v>
      </c>
      <c r="AY255" s="3" t="s">
        <v>125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134</v>
      </c>
      <c r="BK255" s="173" t="n">
        <f aca="false">ROUND(I255*H255,2)</f>
        <v>0</v>
      </c>
      <c r="BL255" s="3" t="s">
        <v>201</v>
      </c>
      <c r="BM255" s="172" t="s">
        <v>507</v>
      </c>
    </row>
    <row r="256" s="27" customFormat="true" ht="24.15" hidden="false" customHeight="true" outlineLevel="0" collapsed="false">
      <c r="A256" s="22"/>
      <c r="B256" s="160"/>
      <c r="C256" s="194" t="s">
        <v>508</v>
      </c>
      <c r="D256" s="194" t="s">
        <v>454</v>
      </c>
      <c r="E256" s="195" t="s">
        <v>509</v>
      </c>
      <c r="F256" s="196" t="s">
        <v>510</v>
      </c>
      <c r="G256" s="197" t="s">
        <v>263</v>
      </c>
      <c r="H256" s="198" t="n">
        <v>1</v>
      </c>
      <c r="I256" s="199"/>
      <c r="J256" s="200" t="n">
        <f aca="false">ROUND(I256*H256,2)</f>
        <v>0</v>
      </c>
      <c r="K256" s="196" t="s">
        <v>132</v>
      </c>
      <c r="L256" s="201"/>
      <c r="M256" s="202"/>
      <c r="N256" s="203" t="s">
        <v>41</v>
      </c>
      <c r="O256" s="60"/>
      <c r="P256" s="170" t="n">
        <f aca="false">O256*H256</f>
        <v>0</v>
      </c>
      <c r="Q256" s="170" t="n">
        <v>6E-005</v>
      </c>
      <c r="R256" s="170" t="n">
        <f aca="false">Q256*H256</f>
        <v>6E-005</v>
      </c>
      <c r="S256" s="170" t="n">
        <v>0</v>
      </c>
      <c r="T256" s="171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280</v>
      </c>
      <c r="AT256" s="172" t="s">
        <v>454</v>
      </c>
      <c r="AU256" s="172" t="s">
        <v>134</v>
      </c>
      <c r="AY256" s="3" t="s">
        <v>125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134</v>
      </c>
      <c r="BK256" s="173" t="n">
        <f aca="false">ROUND(I256*H256,2)</f>
        <v>0</v>
      </c>
      <c r="BL256" s="3" t="s">
        <v>201</v>
      </c>
      <c r="BM256" s="172" t="s">
        <v>511</v>
      </c>
    </row>
    <row r="257" s="27" customFormat="true" ht="33" hidden="false" customHeight="true" outlineLevel="0" collapsed="false">
      <c r="A257" s="22"/>
      <c r="B257" s="160"/>
      <c r="C257" s="161" t="s">
        <v>512</v>
      </c>
      <c r="D257" s="161" t="s">
        <v>128</v>
      </c>
      <c r="E257" s="162" t="s">
        <v>513</v>
      </c>
      <c r="F257" s="163" t="s">
        <v>514</v>
      </c>
      <c r="G257" s="164" t="s">
        <v>263</v>
      </c>
      <c r="H257" s="165" t="n">
        <v>1</v>
      </c>
      <c r="I257" s="166"/>
      <c r="J257" s="167" t="n">
        <f aca="false">ROUND(I257*H257,2)</f>
        <v>0</v>
      </c>
      <c r="K257" s="163" t="s">
        <v>132</v>
      </c>
      <c r="L257" s="23"/>
      <c r="M257" s="168"/>
      <c r="N257" s="169" t="s">
        <v>41</v>
      </c>
      <c r="O257" s="60"/>
      <c r="P257" s="170" t="n">
        <f aca="false">O257*H257</f>
        <v>0</v>
      </c>
      <c r="Q257" s="170" t="n">
        <v>0</v>
      </c>
      <c r="R257" s="170" t="n">
        <f aca="false">Q257*H257</f>
        <v>0</v>
      </c>
      <c r="S257" s="170" t="n">
        <v>0</v>
      </c>
      <c r="T257" s="171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2" t="s">
        <v>201</v>
      </c>
      <c r="AT257" s="172" t="s">
        <v>128</v>
      </c>
      <c r="AU257" s="172" t="s">
        <v>134</v>
      </c>
      <c r="AY257" s="3" t="s">
        <v>125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134</v>
      </c>
      <c r="BK257" s="173" t="n">
        <f aca="false">ROUND(I257*H257,2)</f>
        <v>0</v>
      </c>
      <c r="BL257" s="3" t="s">
        <v>201</v>
      </c>
      <c r="BM257" s="172" t="s">
        <v>515</v>
      </c>
    </row>
    <row r="258" s="27" customFormat="true" ht="16.5" hidden="false" customHeight="true" outlineLevel="0" collapsed="false">
      <c r="A258" s="22"/>
      <c r="B258" s="160"/>
      <c r="C258" s="194" t="s">
        <v>516</v>
      </c>
      <c r="D258" s="194" t="s">
        <v>454</v>
      </c>
      <c r="E258" s="195" t="s">
        <v>517</v>
      </c>
      <c r="F258" s="196" t="s">
        <v>518</v>
      </c>
      <c r="G258" s="197" t="s">
        <v>263</v>
      </c>
      <c r="H258" s="198" t="n">
        <v>1</v>
      </c>
      <c r="I258" s="199"/>
      <c r="J258" s="200" t="n">
        <f aca="false">ROUND(I258*H258,2)</f>
        <v>0</v>
      </c>
      <c r="K258" s="196" t="s">
        <v>132</v>
      </c>
      <c r="L258" s="201"/>
      <c r="M258" s="202"/>
      <c r="N258" s="203" t="s">
        <v>41</v>
      </c>
      <c r="O258" s="60"/>
      <c r="P258" s="170" t="n">
        <f aca="false">O258*H258</f>
        <v>0</v>
      </c>
      <c r="Q258" s="170" t="n">
        <v>0.0001</v>
      </c>
      <c r="R258" s="170" t="n">
        <f aca="false">Q258*H258</f>
        <v>0.0001</v>
      </c>
      <c r="S258" s="170" t="n">
        <v>0</v>
      </c>
      <c r="T258" s="171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2" t="s">
        <v>280</v>
      </c>
      <c r="AT258" s="172" t="s">
        <v>454</v>
      </c>
      <c r="AU258" s="172" t="s">
        <v>134</v>
      </c>
      <c r="AY258" s="3" t="s">
        <v>125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3" t="s">
        <v>134</v>
      </c>
      <c r="BK258" s="173" t="n">
        <f aca="false">ROUND(I258*H258,2)</f>
        <v>0</v>
      </c>
      <c r="BL258" s="3" t="s">
        <v>201</v>
      </c>
      <c r="BM258" s="172" t="s">
        <v>519</v>
      </c>
    </row>
    <row r="259" s="27" customFormat="true" ht="37.8" hidden="false" customHeight="true" outlineLevel="0" collapsed="false">
      <c r="A259" s="22"/>
      <c r="B259" s="160"/>
      <c r="C259" s="161" t="s">
        <v>520</v>
      </c>
      <c r="D259" s="161" t="s">
        <v>128</v>
      </c>
      <c r="E259" s="162" t="s">
        <v>521</v>
      </c>
      <c r="F259" s="163" t="s">
        <v>522</v>
      </c>
      <c r="G259" s="164" t="s">
        <v>263</v>
      </c>
      <c r="H259" s="165" t="n">
        <v>2</v>
      </c>
      <c r="I259" s="166"/>
      <c r="J259" s="167" t="n">
        <f aca="false">ROUND(I259*H259,2)</f>
        <v>0</v>
      </c>
      <c r="K259" s="163" t="s">
        <v>132</v>
      </c>
      <c r="L259" s="23"/>
      <c r="M259" s="168"/>
      <c r="N259" s="169" t="s">
        <v>41</v>
      </c>
      <c r="O259" s="60"/>
      <c r="P259" s="170" t="n">
        <f aca="false">O259*H259</f>
        <v>0</v>
      </c>
      <c r="Q259" s="170" t="n">
        <v>0</v>
      </c>
      <c r="R259" s="170" t="n">
        <f aca="false">Q259*H259</f>
        <v>0</v>
      </c>
      <c r="S259" s="170" t="n">
        <v>4.8E-005</v>
      </c>
      <c r="T259" s="171" t="n">
        <f aca="false">S259*H259</f>
        <v>9.6E-005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2" t="s">
        <v>201</v>
      </c>
      <c r="AT259" s="172" t="s">
        <v>128</v>
      </c>
      <c r="AU259" s="172" t="s">
        <v>134</v>
      </c>
      <c r="AY259" s="3" t="s">
        <v>125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3" t="s">
        <v>134</v>
      </c>
      <c r="BK259" s="173" t="n">
        <f aca="false">ROUND(I259*H259,2)</f>
        <v>0</v>
      </c>
      <c r="BL259" s="3" t="s">
        <v>201</v>
      </c>
      <c r="BM259" s="172" t="s">
        <v>523</v>
      </c>
    </row>
    <row r="260" s="27" customFormat="true" ht="24.15" hidden="false" customHeight="true" outlineLevel="0" collapsed="false">
      <c r="A260" s="22"/>
      <c r="B260" s="160"/>
      <c r="C260" s="161" t="s">
        <v>524</v>
      </c>
      <c r="D260" s="161" t="s">
        <v>128</v>
      </c>
      <c r="E260" s="162" t="s">
        <v>525</v>
      </c>
      <c r="F260" s="163" t="s">
        <v>526</v>
      </c>
      <c r="G260" s="164" t="s">
        <v>263</v>
      </c>
      <c r="H260" s="165" t="n">
        <v>3</v>
      </c>
      <c r="I260" s="166"/>
      <c r="J260" s="167" t="n">
        <f aca="false">ROUND(I260*H260,2)</f>
        <v>0</v>
      </c>
      <c r="K260" s="163" t="s">
        <v>132</v>
      </c>
      <c r="L260" s="23"/>
      <c r="M260" s="168"/>
      <c r="N260" s="169" t="s">
        <v>41</v>
      </c>
      <c r="O260" s="60"/>
      <c r="P260" s="170" t="n">
        <f aca="false">O260*H260</f>
        <v>0</v>
      </c>
      <c r="Q260" s="170" t="n">
        <v>0</v>
      </c>
      <c r="R260" s="170" t="n">
        <f aca="false">Q260*H260</f>
        <v>0</v>
      </c>
      <c r="S260" s="170" t="n">
        <v>0</v>
      </c>
      <c r="T260" s="171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201</v>
      </c>
      <c r="AT260" s="172" t="s">
        <v>128</v>
      </c>
      <c r="AU260" s="172" t="s">
        <v>134</v>
      </c>
      <c r="AY260" s="3" t="s">
        <v>125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134</v>
      </c>
      <c r="BK260" s="173" t="n">
        <f aca="false">ROUND(I260*H260,2)</f>
        <v>0</v>
      </c>
      <c r="BL260" s="3" t="s">
        <v>201</v>
      </c>
      <c r="BM260" s="172" t="s">
        <v>527</v>
      </c>
    </row>
    <row r="261" s="27" customFormat="true" ht="24.15" hidden="false" customHeight="true" outlineLevel="0" collapsed="false">
      <c r="A261" s="22"/>
      <c r="B261" s="160"/>
      <c r="C261" s="194" t="s">
        <v>528</v>
      </c>
      <c r="D261" s="194" t="s">
        <v>454</v>
      </c>
      <c r="E261" s="195" t="s">
        <v>529</v>
      </c>
      <c r="F261" s="196" t="s">
        <v>530</v>
      </c>
      <c r="G261" s="197" t="s">
        <v>263</v>
      </c>
      <c r="H261" s="198" t="n">
        <v>3</v>
      </c>
      <c r="I261" s="199"/>
      <c r="J261" s="200" t="n">
        <f aca="false">ROUND(I261*H261,2)</f>
        <v>0</v>
      </c>
      <c r="K261" s="196"/>
      <c r="L261" s="201"/>
      <c r="M261" s="202"/>
      <c r="N261" s="203" t="s">
        <v>41</v>
      </c>
      <c r="O261" s="60"/>
      <c r="P261" s="170" t="n">
        <f aca="false">O261*H261</f>
        <v>0</v>
      </c>
      <c r="Q261" s="170" t="n">
        <v>0.0008</v>
      </c>
      <c r="R261" s="170" t="n">
        <f aca="false">Q261*H261</f>
        <v>0.0024</v>
      </c>
      <c r="S261" s="170" t="n">
        <v>0</v>
      </c>
      <c r="T261" s="171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2" t="s">
        <v>280</v>
      </c>
      <c r="AT261" s="172" t="s">
        <v>454</v>
      </c>
      <c r="AU261" s="172" t="s">
        <v>134</v>
      </c>
      <c r="AY261" s="3" t="s">
        <v>125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134</v>
      </c>
      <c r="BK261" s="173" t="n">
        <f aca="false">ROUND(I261*H261,2)</f>
        <v>0</v>
      </c>
      <c r="BL261" s="3" t="s">
        <v>201</v>
      </c>
      <c r="BM261" s="172" t="s">
        <v>531</v>
      </c>
    </row>
    <row r="262" s="27" customFormat="true" ht="37.8" hidden="false" customHeight="true" outlineLevel="0" collapsed="false">
      <c r="A262" s="22"/>
      <c r="B262" s="160"/>
      <c r="C262" s="161" t="s">
        <v>532</v>
      </c>
      <c r="D262" s="161" t="s">
        <v>128</v>
      </c>
      <c r="E262" s="162" t="s">
        <v>533</v>
      </c>
      <c r="F262" s="163" t="s">
        <v>534</v>
      </c>
      <c r="G262" s="164" t="s">
        <v>263</v>
      </c>
      <c r="H262" s="165" t="n">
        <v>3</v>
      </c>
      <c r="I262" s="166"/>
      <c r="J262" s="167" t="n">
        <f aca="false">ROUND(I262*H262,2)</f>
        <v>0</v>
      </c>
      <c r="K262" s="163" t="s">
        <v>132</v>
      </c>
      <c r="L262" s="23"/>
      <c r="M262" s="168"/>
      <c r="N262" s="169" t="s">
        <v>41</v>
      </c>
      <c r="O262" s="60"/>
      <c r="P262" s="170" t="n">
        <f aca="false">O262*H262</f>
        <v>0</v>
      </c>
      <c r="Q262" s="170" t="n">
        <v>0</v>
      </c>
      <c r="R262" s="170" t="n">
        <f aca="false">Q262*H262</f>
        <v>0</v>
      </c>
      <c r="S262" s="170" t="n">
        <v>0.0008</v>
      </c>
      <c r="T262" s="171" t="n">
        <f aca="false">S262*H262</f>
        <v>0.0024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2" t="s">
        <v>201</v>
      </c>
      <c r="AT262" s="172" t="s">
        <v>128</v>
      </c>
      <c r="AU262" s="172" t="s">
        <v>134</v>
      </c>
      <c r="AY262" s="3" t="s">
        <v>125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3" t="s">
        <v>134</v>
      </c>
      <c r="BK262" s="173" t="n">
        <f aca="false">ROUND(I262*H262,2)</f>
        <v>0</v>
      </c>
      <c r="BL262" s="3" t="s">
        <v>201</v>
      </c>
      <c r="BM262" s="172" t="s">
        <v>535</v>
      </c>
    </row>
    <row r="263" s="27" customFormat="true" ht="24.15" hidden="false" customHeight="true" outlineLevel="0" collapsed="false">
      <c r="A263" s="22"/>
      <c r="B263" s="160"/>
      <c r="C263" s="161" t="s">
        <v>536</v>
      </c>
      <c r="D263" s="161" t="s">
        <v>128</v>
      </c>
      <c r="E263" s="162" t="s">
        <v>537</v>
      </c>
      <c r="F263" s="163" t="s">
        <v>538</v>
      </c>
      <c r="G263" s="164" t="s">
        <v>263</v>
      </c>
      <c r="H263" s="165" t="n">
        <v>1</v>
      </c>
      <c r="I263" s="166"/>
      <c r="J263" s="167" t="n">
        <f aca="false">ROUND(I263*H263,2)</f>
        <v>0</v>
      </c>
      <c r="K263" s="163" t="s">
        <v>132</v>
      </c>
      <c r="L263" s="23"/>
      <c r="M263" s="168"/>
      <c r="N263" s="169" t="s">
        <v>41</v>
      </c>
      <c r="O263" s="60"/>
      <c r="P263" s="170" t="n">
        <f aca="false">O263*H263</f>
        <v>0</v>
      </c>
      <c r="Q263" s="170" t="n">
        <v>0</v>
      </c>
      <c r="R263" s="170" t="n">
        <f aca="false">Q263*H263</f>
        <v>0</v>
      </c>
      <c r="S263" s="170" t="n">
        <v>0</v>
      </c>
      <c r="T263" s="171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2" t="s">
        <v>201</v>
      </c>
      <c r="AT263" s="172" t="s">
        <v>128</v>
      </c>
      <c r="AU263" s="172" t="s">
        <v>134</v>
      </c>
      <c r="AY263" s="3" t="s">
        <v>125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3" t="s">
        <v>134</v>
      </c>
      <c r="BK263" s="173" t="n">
        <f aca="false">ROUND(I263*H263,2)</f>
        <v>0</v>
      </c>
      <c r="BL263" s="3" t="s">
        <v>201</v>
      </c>
      <c r="BM263" s="172" t="s">
        <v>539</v>
      </c>
    </row>
    <row r="264" s="27" customFormat="true" ht="21.75" hidden="false" customHeight="true" outlineLevel="0" collapsed="false">
      <c r="A264" s="22"/>
      <c r="B264" s="160"/>
      <c r="C264" s="161" t="s">
        <v>540</v>
      </c>
      <c r="D264" s="161" t="s">
        <v>128</v>
      </c>
      <c r="E264" s="162" t="s">
        <v>541</v>
      </c>
      <c r="F264" s="163" t="s">
        <v>542</v>
      </c>
      <c r="G264" s="164" t="s">
        <v>263</v>
      </c>
      <c r="H264" s="165" t="n">
        <v>1</v>
      </c>
      <c r="I264" s="166"/>
      <c r="J264" s="167" t="n">
        <f aca="false">ROUND(I264*H264,2)</f>
        <v>0</v>
      </c>
      <c r="K264" s="163" t="s">
        <v>132</v>
      </c>
      <c r="L264" s="23"/>
      <c r="M264" s="168"/>
      <c r="N264" s="169" t="s">
        <v>41</v>
      </c>
      <c r="O264" s="60"/>
      <c r="P264" s="170" t="n">
        <f aca="false">O264*H264</f>
        <v>0</v>
      </c>
      <c r="Q264" s="170" t="n">
        <v>0</v>
      </c>
      <c r="R264" s="170" t="n">
        <f aca="false">Q264*H264</f>
        <v>0</v>
      </c>
      <c r="S264" s="170" t="n">
        <v>0</v>
      </c>
      <c r="T264" s="171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2" t="s">
        <v>201</v>
      </c>
      <c r="AT264" s="172" t="s">
        <v>128</v>
      </c>
      <c r="AU264" s="172" t="s">
        <v>134</v>
      </c>
      <c r="AY264" s="3" t="s">
        <v>125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3" t="s">
        <v>134</v>
      </c>
      <c r="BK264" s="173" t="n">
        <f aca="false">ROUND(I264*H264,2)</f>
        <v>0</v>
      </c>
      <c r="BL264" s="3" t="s">
        <v>201</v>
      </c>
      <c r="BM264" s="172" t="s">
        <v>543</v>
      </c>
    </row>
    <row r="265" s="27" customFormat="true" ht="16.5" hidden="false" customHeight="true" outlineLevel="0" collapsed="false">
      <c r="A265" s="22"/>
      <c r="B265" s="160"/>
      <c r="C265" s="161" t="s">
        <v>544</v>
      </c>
      <c r="D265" s="161" t="s">
        <v>128</v>
      </c>
      <c r="E265" s="162" t="s">
        <v>545</v>
      </c>
      <c r="F265" s="163" t="s">
        <v>546</v>
      </c>
      <c r="G265" s="164" t="s">
        <v>547</v>
      </c>
      <c r="H265" s="165" t="n">
        <v>1</v>
      </c>
      <c r="I265" s="166"/>
      <c r="J265" s="167" t="n">
        <f aca="false">ROUND(I265*H265,2)</f>
        <v>0</v>
      </c>
      <c r="K265" s="163"/>
      <c r="L265" s="23"/>
      <c r="M265" s="168"/>
      <c r="N265" s="169" t="s">
        <v>41</v>
      </c>
      <c r="O265" s="60"/>
      <c r="P265" s="170" t="n">
        <f aca="false">O265*H265</f>
        <v>0</v>
      </c>
      <c r="Q265" s="170" t="n">
        <v>0</v>
      </c>
      <c r="R265" s="170" t="n">
        <f aca="false">Q265*H265</f>
        <v>0</v>
      </c>
      <c r="S265" s="170" t="n">
        <v>0</v>
      </c>
      <c r="T265" s="171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2" t="s">
        <v>201</v>
      </c>
      <c r="AT265" s="172" t="s">
        <v>128</v>
      </c>
      <c r="AU265" s="172" t="s">
        <v>134</v>
      </c>
      <c r="AY265" s="3" t="s">
        <v>125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134</v>
      </c>
      <c r="BK265" s="173" t="n">
        <f aca="false">ROUND(I265*H265,2)</f>
        <v>0</v>
      </c>
      <c r="BL265" s="3" t="s">
        <v>201</v>
      </c>
      <c r="BM265" s="172" t="s">
        <v>548</v>
      </c>
    </row>
    <row r="266" s="27" customFormat="true" ht="24.15" hidden="false" customHeight="true" outlineLevel="0" collapsed="false">
      <c r="A266" s="22"/>
      <c r="B266" s="160"/>
      <c r="C266" s="161" t="s">
        <v>549</v>
      </c>
      <c r="D266" s="161" t="s">
        <v>128</v>
      </c>
      <c r="E266" s="162" t="s">
        <v>550</v>
      </c>
      <c r="F266" s="163" t="s">
        <v>551</v>
      </c>
      <c r="G266" s="164" t="s">
        <v>287</v>
      </c>
      <c r="H266" s="193"/>
      <c r="I266" s="166"/>
      <c r="J266" s="167" t="n">
        <f aca="false">ROUND(I266*H266,2)</f>
        <v>0</v>
      </c>
      <c r="K266" s="163" t="s">
        <v>132</v>
      </c>
      <c r="L266" s="23"/>
      <c r="M266" s="168"/>
      <c r="N266" s="169" t="s">
        <v>41</v>
      </c>
      <c r="O266" s="60"/>
      <c r="P266" s="170" t="n">
        <f aca="false">O266*H266</f>
        <v>0</v>
      </c>
      <c r="Q266" s="170" t="n">
        <v>0</v>
      </c>
      <c r="R266" s="170" t="n">
        <f aca="false">Q266*H266</f>
        <v>0</v>
      </c>
      <c r="S266" s="170" t="n">
        <v>0</v>
      </c>
      <c r="T266" s="171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2" t="s">
        <v>201</v>
      </c>
      <c r="AT266" s="172" t="s">
        <v>128</v>
      </c>
      <c r="AU266" s="172" t="s">
        <v>134</v>
      </c>
      <c r="AY266" s="3" t="s">
        <v>125</v>
      </c>
      <c r="BE266" s="173" t="n">
        <f aca="false">IF(N266="základní",J266,0)</f>
        <v>0</v>
      </c>
      <c r="BF266" s="173" t="n">
        <f aca="false">IF(N266="snížená",J266,0)</f>
        <v>0</v>
      </c>
      <c r="BG266" s="173" t="n">
        <f aca="false">IF(N266="zákl. přenesená",J266,0)</f>
        <v>0</v>
      </c>
      <c r="BH266" s="173" t="n">
        <f aca="false">IF(N266="sníž. přenesená",J266,0)</f>
        <v>0</v>
      </c>
      <c r="BI266" s="173" t="n">
        <f aca="false">IF(N266="nulová",J266,0)</f>
        <v>0</v>
      </c>
      <c r="BJ266" s="3" t="s">
        <v>134</v>
      </c>
      <c r="BK266" s="173" t="n">
        <f aca="false">ROUND(I266*H266,2)</f>
        <v>0</v>
      </c>
      <c r="BL266" s="3" t="s">
        <v>201</v>
      </c>
      <c r="BM266" s="172" t="s">
        <v>552</v>
      </c>
    </row>
    <row r="267" s="146" customFormat="true" ht="22.8" hidden="false" customHeight="true" outlineLevel="0" collapsed="false">
      <c r="B267" s="147"/>
      <c r="D267" s="148" t="s">
        <v>74</v>
      </c>
      <c r="E267" s="158" t="s">
        <v>553</v>
      </c>
      <c r="F267" s="158" t="s">
        <v>554</v>
      </c>
      <c r="I267" s="150"/>
      <c r="J267" s="159" t="n">
        <f aca="false">BK267</f>
        <v>0</v>
      </c>
      <c r="L267" s="147"/>
      <c r="M267" s="152"/>
      <c r="N267" s="153"/>
      <c r="O267" s="153"/>
      <c r="P267" s="154" t="n">
        <f aca="false">SUM(P268:P270)</f>
        <v>0</v>
      </c>
      <c r="Q267" s="153"/>
      <c r="R267" s="154" t="n">
        <f aca="false">SUM(R268:R270)</f>
        <v>0.00052</v>
      </c>
      <c r="S267" s="153"/>
      <c r="T267" s="155" t="n">
        <f aca="false">SUM(T268:T270)</f>
        <v>0</v>
      </c>
      <c r="AR267" s="148" t="s">
        <v>134</v>
      </c>
      <c r="AT267" s="156" t="s">
        <v>74</v>
      </c>
      <c r="AU267" s="156" t="s">
        <v>80</v>
      </c>
      <c r="AY267" s="148" t="s">
        <v>125</v>
      </c>
      <c r="BK267" s="157" t="n">
        <f aca="false">SUM(BK268:BK270)</f>
        <v>0</v>
      </c>
    </row>
    <row r="268" s="27" customFormat="true" ht="16.5" hidden="false" customHeight="true" outlineLevel="0" collapsed="false">
      <c r="A268" s="22"/>
      <c r="B268" s="160"/>
      <c r="C268" s="161" t="s">
        <v>555</v>
      </c>
      <c r="D268" s="161" t="s">
        <v>128</v>
      </c>
      <c r="E268" s="162" t="s">
        <v>556</v>
      </c>
      <c r="F268" s="163" t="s">
        <v>557</v>
      </c>
      <c r="G268" s="164" t="s">
        <v>138</v>
      </c>
      <c r="H268" s="165" t="n">
        <v>1</v>
      </c>
      <c r="I268" s="166"/>
      <c r="J268" s="167" t="n">
        <f aca="false">ROUND(I268*H268,2)</f>
        <v>0</v>
      </c>
      <c r="K268" s="163"/>
      <c r="L268" s="23"/>
      <c r="M268" s="168"/>
      <c r="N268" s="169" t="s">
        <v>41</v>
      </c>
      <c r="O268" s="60"/>
      <c r="P268" s="170" t="n">
        <f aca="false">O268*H268</f>
        <v>0</v>
      </c>
      <c r="Q268" s="170" t="n">
        <v>0.00026</v>
      </c>
      <c r="R268" s="170" t="n">
        <f aca="false">Q268*H268</f>
        <v>0.00026</v>
      </c>
      <c r="S268" s="170" t="n">
        <v>0</v>
      </c>
      <c r="T268" s="171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2" t="s">
        <v>201</v>
      </c>
      <c r="AT268" s="172" t="s">
        <v>128</v>
      </c>
      <c r="AU268" s="172" t="s">
        <v>134</v>
      </c>
      <c r="AY268" s="3" t="s">
        <v>125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3" t="s">
        <v>134</v>
      </c>
      <c r="BK268" s="173" t="n">
        <f aca="false">ROUND(I268*H268,2)</f>
        <v>0</v>
      </c>
      <c r="BL268" s="3" t="s">
        <v>201</v>
      </c>
      <c r="BM268" s="172" t="s">
        <v>558</v>
      </c>
    </row>
    <row r="269" s="27" customFormat="true" ht="16.5" hidden="false" customHeight="true" outlineLevel="0" collapsed="false">
      <c r="A269" s="22"/>
      <c r="B269" s="160"/>
      <c r="C269" s="161" t="s">
        <v>559</v>
      </c>
      <c r="D269" s="161" t="s">
        <v>128</v>
      </c>
      <c r="E269" s="162" t="s">
        <v>560</v>
      </c>
      <c r="F269" s="163" t="s">
        <v>561</v>
      </c>
      <c r="G269" s="164" t="s">
        <v>138</v>
      </c>
      <c r="H269" s="165" t="n">
        <v>1</v>
      </c>
      <c r="I269" s="166"/>
      <c r="J269" s="167" t="n">
        <f aca="false">ROUND(I269*H269,2)</f>
        <v>0</v>
      </c>
      <c r="K269" s="163"/>
      <c r="L269" s="23"/>
      <c r="M269" s="168"/>
      <c r="N269" s="169" t="s">
        <v>41</v>
      </c>
      <c r="O269" s="60"/>
      <c r="P269" s="170" t="n">
        <f aca="false">O269*H269</f>
        <v>0</v>
      </c>
      <c r="Q269" s="170" t="n">
        <v>0.00026</v>
      </c>
      <c r="R269" s="170" t="n">
        <f aca="false">Q269*H269</f>
        <v>0.00026</v>
      </c>
      <c r="S269" s="170" t="n">
        <v>0</v>
      </c>
      <c r="T269" s="171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2" t="s">
        <v>201</v>
      </c>
      <c r="AT269" s="172" t="s">
        <v>128</v>
      </c>
      <c r="AU269" s="172" t="s">
        <v>134</v>
      </c>
      <c r="AY269" s="3" t="s">
        <v>125</v>
      </c>
      <c r="BE269" s="173" t="n">
        <f aca="false">IF(N269="základní",J269,0)</f>
        <v>0</v>
      </c>
      <c r="BF269" s="173" t="n">
        <f aca="false">IF(N269="snížená",J269,0)</f>
        <v>0</v>
      </c>
      <c r="BG269" s="173" t="n">
        <f aca="false">IF(N269="zákl. přenesená",J269,0)</f>
        <v>0</v>
      </c>
      <c r="BH269" s="173" t="n">
        <f aca="false">IF(N269="sníž. přenesená",J269,0)</f>
        <v>0</v>
      </c>
      <c r="BI269" s="173" t="n">
        <f aca="false">IF(N269="nulová",J269,0)</f>
        <v>0</v>
      </c>
      <c r="BJ269" s="3" t="s">
        <v>134</v>
      </c>
      <c r="BK269" s="173" t="n">
        <f aca="false">ROUND(I269*H269,2)</f>
        <v>0</v>
      </c>
      <c r="BL269" s="3" t="s">
        <v>201</v>
      </c>
      <c r="BM269" s="172" t="s">
        <v>562</v>
      </c>
    </row>
    <row r="270" s="27" customFormat="true" ht="24.15" hidden="false" customHeight="true" outlineLevel="0" collapsed="false">
      <c r="A270" s="22"/>
      <c r="B270" s="160"/>
      <c r="C270" s="161" t="s">
        <v>563</v>
      </c>
      <c r="D270" s="161" t="s">
        <v>128</v>
      </c>
      <c r="E270" s="162" t="s">
        <v>564</v>
      </c>
      <c r="F270" s="163" t="s">
        <v>565</v>
      </c>
      <c r="G270" s="164" t="s">
        <v>287</v>
      </c>
      <c r="H270" s="193"/>
      <c r="I270" s="166"/>
      <c r="J270" s="167" t="n">
        <f aca="false">ROUND(I270*H270,2)</f>
        <v>0</v>
      </c>
      <c r="K270" s="163" t="s">
        <v>132</v>
      </c>
      <c r="L270" s="23"/>
      <c r="M270" s="168"/>
      <c r="N270" s="169" t="s">
        <v>41</v>
      </c>
      <c r="O270" s="60"/>
      <c r="P270" s="170" t="n">
        <f aca="false">O270*H270</f>
        <v>0</v>
      </c>
      <c r="Q270" s="170" t="n">
        <v>0</v>
      </c>
      <c r="R270" s="170" t="n">
        <f aca="false">Q270*H270</f>
        <v>0</v>
      </c>
      <c r="S270" s="170" t="n">
        <v>0</v>
      </c>
      <c r="T270" s="171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2" t="s">
        <v>201</v>
      </c>
      <c r="AT270" s="172" t="s">
        <v>128</v>
      </c>
      <c r="AU270" s="172" t="s">
        <v>134</v>
      </c>
      <c r="AY270" s="3" t="s">
        <v>125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3" t="s">
        <v>134</v>
      </c>
      <c r="BK270" s="173" t="n">
        <f aca="false">ROUND(I270*H270,2)</f>
        <v>0</v>
      </c>
      <c r="BL270" s="3" t="s">
        <v>201</v>
      </c>
      <c r="BM270" s="172" t="s">
        <v>566</v>
      </c>
    </row>
    <row r="271" s="146" customFormat="true" ht="22.8" hidden="false" customHeight="true" outlineLevel="0" collapsed="false">
      <c r="B271" s="147"/>
      <c r="D271" s="148" t="s">
        <v>74</v>
      </c>
      <c r="E271" s="158" t="s">
        <v>567</v>
      </c>
      <c r="F271" s="158" t="s">
        <v>568</v>
      </c>
      <c r="I271" s="150"/>
      <c r="J271" s="159" t="n">
        <f aca="false">BK271</f>
        <v>0</v>
      </c>
      <c r="L271" s="147"/>
      <c r="M271" s="152"/>
      <c r="N271" s="153"/>
      <c r="O271" s="153"/>
      <c r="P271" s="154" t="n">
        <f aca="false">SUM(P272:P286)</f>
        <v>0</v>
      </c>
      <c r="Q271" s="153"/>
      <c r="R271" s="154" t="n">
        <f aca="false">SUM(R272:R286)</f>
        <v>0.2563459</v>
      </c>
      <c r="S271" s="153"/>
      <c r="T271" s="155" t="n">
        <f aca="false">SUM(T272:T286)</f>
        <v>0</v>
      </c>
      <c r="AR271" s="148" t="s">
        <v>134</v>
      </c>
      <c r="AT271" s="156" t="s">
        <v>74</v>
      </c>
      <c r="AU271" s="156" t="s">
        <v>80</v>
      </c>
      <c r="AY271" s="148" t="s">
        <v>125</v>
      </c>
      <c r="BK271" s="157" t="n">
        <f aca="false">SUM(BK272:BK286)</f>
        <v>0</v>
      </c>
    </row>
    <row r="272" s="27" customFormat="true" ht="16.5" hidden="false" customHeight="true" outlineLevel="0" collapsed="false">
      <c r="A272" s="22"/>
      <c r="B272" s="160"/>
      <c r="C272" s="161" t="s">
        <v>569</v>
      </c>
      <c r="D272" s="161" t="s">
        <v>128</v>
      </c>
      <c r="E272" s="162" t="s">
        <v>570</v>
      </c>
      <c r="F272" s="163" t="s">
        <v>571</v>
      </c>
      <c r="G272" s="164" t="s">
        <v>138</v>
      </c>
      <c r="H272" s="165" t="n">
        <v>5.78</v>
      </c>
      <c r="I272" s="166"/>
      <c r="J272" s="167" t="n">
        <f aca="false">ROUND(I272*H272,2)</f>
        <v>0</v>
      </c>
      <c r="K272" s="163" t="s">
        <v>132</v>
      </c>
      <c r="L272" s="23"/>
      <c r="M272" s="168"/>
      <c r="N272" s="169" t="s">
        <v>41</v>
      </c>
      <c r="O272" s="60"/>
      <c r="P272" s="170" t="n">
        <f aca="false">O272*H272</f>
        <v>0</v>
      </c>
      <c r="Q272" s="170" t="n">
        <v>0</v>
      </c>
      <c r="R272" s="170" t="n">
        <f aca="false">Q272*H272</f>
        <v>0</v>
      </c>
      <c r="S272" s="170" t="n">
        <v>0</v>
      </c>
      <c r="T272" s="171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2" t="s">
        <v>201</v>
      </c>
      <c r="AT272" s="172" t="s">
        <v>128</v>
      </c>
      <c r="AU272" s="172" t="s">
        <v>134</v>
      </c>
      <c r="AY272" s="3" t="s">
        <v>125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3" t="s">
        <v>134</v>
      </c>
      <c r="BK272" s="173" t="n">
        <f aca="false">ROUND(I272*H272,2)</f>
        <v>0</v>
      </c>
      <c r="BL272" s="3" t="s">
        <v>201</v>
      </c>
      <c r="BM272" s="172" t="s">
        <v>572</v>
      </c>
    </row>
    <row r="273" s="27" customFormat="true" ht="16.5" hidden="false" customHeight="true" outlineLevel="0" collapsed="false">
      <c r="A273" s="22"/>
      <c r="B273" s="160"/>
      <c r="C273" s="204" t="s">
        <v>573</v>
      </c>
      <c r="D273" s="204" t="s">
        <v>128</v>
      </c>
      <c r="E273" s="162" t="s">
        <v>574</v>
      </c>
      <c r="F273" s="163" t="s">
        <v>575</v>
      </c>
      <c r="G273" s="164" t="s">
        <v>138</v>
      </c>
      <c r="H273" s="165" t="n">
        <v>5.78</v>
      </c>
      <c r="I273" s="166"/>
      <c r="J273" s="167" t="n">
        <f aca="false">ROUND(I273*H273,2)</f>
        <v>0</v>
      </c>
      <c r="K273" s="163" t="s">
        <v>132</v>
      </c>
      <c r="L273" s="23"/>
      <c r="M273" s="168"/>
      <c r="N273" s="169" t="s">
        <v>41</v>
      </c>
      <c r="O273" s="60"/>
      <c r="P273" s="170" t="n">
        <f aca="false">O273*H273</f>
        <v>0</v>
      </c>
      <c r="Q273" s="170" t="n">
        <v>0.0003</v>
      </c>
      <c r="R273" s="170" t="n">
        <f aca="false">Q273*H273</f>
        <v>0.001734</v>
      </c>
      <c r="S273" s="170" t="n">
        <v>0</v>
      </c>
      <c r="T273" s="171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2" t="s">
        <v>201</v>
      </c>
      <c r="AT273" s="172" t="s">
        <v>128</v>
      </c>
      <c r="AU273" s="172" t="s">
        <v>134</v>
      </c>
      <c r="AY273" s="3" t="s">
        <v>125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3" t="s">
        <v>134</v>
      </c>
      <c r="BK273" s="173" t="n">
        <f aca="false">ROUND(I273*H273,2)</f>
        <v>0</v>
      </c>
      <c r="BL273" s="3" t="s">
        <v>201</v>
      </c>
      <c r="BM273" s="172" t="s">
        <v>576</v>
      </c>
    </row>
    <row r="274" s="27" customFormat="true" ht="24.15" hidden="false" customHeight="true" outlineLevel="0" collapsed="false">
      <c r="A274" s="22"/>
      <c r="B274" s="160"/>
      <c r="C274" s="204" t="s">
        <v>577</v>
      </c>
      <c r="D274" s="204" t="s">
        <v>128</v>
      </c>
      <c r="E274" s="162" t="s">
        <v>578</v>
      </c>
      <c r="F274" s="163" t="s">
        <v>579</v>
      </c>
      <c r="G274" s="164" t="s">
        <v>138</v>
      </c>
      <c r="H274" s="165" t="n">
        <v>5.78</v>
      </c>
      <c r="I274" s="166"/>
      <c r="J274" s="167" t="n">
        <f aca="false">ROUND(I274*H274,2)</f>
        <v>0</v>
      </c>
      <c r="K274" s="163" t="s">
        <v>132</v>
      </c>
      <c r="L274" s="23"/>
      <c r="M274" s="168"/>
      <c r="N274" s="169" t="s">
        <v>41</v>
      </c>
      <c r="O274" s="60"/>
      <c r="P274" s="170" t="n">
        <f aca="false">O274*H274</f>
        <v>0</v>
      </c>
      <c r="Q274" s="170" t="n">
        <v>0.00758</v>
      </c>
      <c r="R274" s="170" t="n">
        <f aca="false">Q274*H274</f>
        <v>0.0438124</v>
      </c>
      <c r="S274" s="170" t="n">
        <v>0</v>
      </c>
      <c r="T274" s="171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2" t="s">
        <v>201</v>
      </c>
      <c r="AT274" s="172" t="s">
        <v>128</v>
      </c>
      <c r="AU274" s="172" t="s">
        <v>134</v>
      </c>
      <c r="AY274" s="3" t="s">
        <v>125</v>
      </c>
      <c r="BE274" s="173" t="n">
        <f aca="false">IF(N274="základní",J274,0)</f>
        <v>0</v>
      </c>
      <c r="BF274" s="173" t="n">
        <f aca="false">IF(N274="snížená",J274,0)</f>
        <v>0</v>
      </c>
      <c r="BG274" s="173" t="n">
        <f aca="false">IF(N274="zákl. přenesená",J274,0)</f>
        <v>0</v>
      </c>
      <c r="BH274" s="173" t="n">
        <f aca="false">IF(N274="sníž. přenesená",J274,0)</f>
        <v>0</v>
      </c>
      <c r="BI274" s="173" t="n">
        <f aca="false">IF(N274="nulová",J274,0)</f>
        <v>0</v>
      </c>
      <c r="BJ274" s="3" t="s">
        <v>134</v>
      </c>
      <c r="BK274" s="173" t="n">
        <f aca="false">ROUND(I274*H274,2)</f>
        <v>0</v>
      </c>
      <c r="BL274" s="3" t="s">
        <v>201</v>
      </c>
      <c r="BM274" s="172" t="s">
        <v>580</v>
      </c>
    </row>
    <row r="275" s="27" customFormat="true" ht="33" hidden="false" customHeight="true" outlineLevel="0" collapsed="false">
      <c r="A275" s="22"/>
      <c r="B275" s="160"/>
      <c r="C275" s="204" t="s">
        <v>581</v>
      </c>
      <c r="D275" s="204" t="s">
        <v>128</v>
      </c>
      <c r="E275" s="162" t="s">
        <v>582</v>
      </c>
      <c r="F275" s="163" t="s">
        <v>583</v>
      </c>
      <c r="G275" s="164" t="s">
        <v>138</v>
      </c>
      <c r="H275" s="165" t="n">
        <v>5.78</v>
      </c>
      <c r="I275" s="166"/>
      <c r="J275" s="167" t="n">
        <f aca="false">ROUND(I275*H275,2)</f>
        <v>0</v>
      </c>
      <c r="K275" s="163" t="s">
        <v>132</v>
      </c>
      <c r="L275" s="23"/>
      <c r="M275" s="168"/>
      <c r="N275" s="169" t="s">
        <v>41</v>
      </c>
      <c r="O275" s="60"/>
      <c r="P275" s="170" t="n">
        <f aca="false">O275*H275</f>
        <v>0</v>
      </c>
      <c r="Q275" s="170" t="n">
        <v>0.009</v>
      </c>
      <c r="R275" s="170" t="n">
        <f aca="false">Q275*H275</f>
        <v>0.05202</v>
      </c>
      <c r="S275" s="170" t="n">
        <v>0</v>
      </c>
      <c r="T275" s="171" t="n">
        <f aca="false">S275*H275</f>
        <v>0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2" t="s">
        <v>201</v>
      </c>
      <c r="AT275" s="172" t="s">
        <v>128</v>
      </c>
      <c r="AU275" s="172" t="s">
        <v>134</v>
      </c>
      <c r="AY275" s="3" t="s">
        <v>125</v>
      </c>
      <c r="BE275" s="173" t="n">
        <f aca="false">IF(N275="základní",J275,0)</f>
        <v>0</v>
      </c>
      <c r="BF275" s="173" t="n">
        <f aca="false">IF(N275="snížená",J275,0)</f>
        <v>0</v>
      </c>
      <c r="BG275" s="173" t="n">
        <f aca="false">IF(N275="zákl. přenesená",J275,0)</f>
        <v>0</v>
      </c>
      <c r="BH275" s="173" t="n">
        <f aca="false">IF(N275="sníž. přenesená",J275,0)</f>
        <v>0</v>
      </c>
      <c r="BI275" s="173" t="n">
        <f aca="false">IF(N275="nulová",J275,0)</f>
        <v>0</v>
      </c>
      <c r="BJ275" s="3" t="s">
        <v>134</v>
      </c>
      <c r="BK275" s="173" t="n">
        <f aca="false">ROUND(I275*H275,2)</f>
        <v>0</v>
      </c>
      <c r="BL275" s="3" t="s">
        <v>201</v>
      </c>
      <c r="BM275" s="172" t="s">
        <v>584</v>
      </c>
    </row>
    <row r="276" s="27" customFormat="true" ht="24.15" hidden="false" customHeight="true" outlineLevel="0" collapsed="false">
      <c r="A276" s="22"/>
      <c r="B276" s="160"/>
      <c r="C276" s="205" t="s">
        <v>585</v>
      </c>
      <c r="D276" s="205" t="s">
        <v>454</v>
      </c>
      <c r="E276" s="195" t="s">
        <v>586</v>
      </c>
      <c r="F276" s="196" t="s">
        <v>587</v>
      </c>
      <c r="G276" s="197" t="s">
        <v>138</v>
      </c>
      <c r="H276" s="198" t="n">
        <v>6.647</v>
      </c>
      <c r="I276" s="199"/>
      <c r="J276" s="200" t="n">
        <f aca="false">ROUND(I276*H276,2)</f>
        <v>0</v>
      </c>
      <c r="K276" s="196" t="s">
        <v>132</v>
      </c>
      <c r="L276" s="201"/>
      <c r="M276" s="202"/>
      <c r="N276" s="203" t="s">
        <v>41</v>
      </c>
      <c r="O276" s="60"/>
      <c r="P276" s="170" t="n">
        <f aca="false">O276*H276</f>
        <v>0</v>
      </c>
      <c r="Q276" s="170" t="n">
        <v>0.0225</v>
      </c>
      <c r="R276" s="170" t="n">
        <f aca="false">Q276*H276</f>
        <v>0.1495575</v>
      </c>
      <c r="S276" s="170" t="n">
        <v>0</v>
      </c>
      <c r="T276" s="171" t="n">
        <f aca="false">S276*H276</f>
        <v>0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72" t="s">
        <v>280</v>
      </c>
      <c r="AT276" s="172" t="s">
        <v>454</v>
      </c>
      <c r="AU276" s="172" t="s">
        <v>134</v>
      </c>
      <c r="AY276" s="3" t="s">
        <v>125</v>
      </c>
      <c r="BE276" s="173" t="n">
        <f aca="false">IF(N276="základní",J276,0)</f>
        <v>0</v>
      </c>
      <c r="BF276" s="173" t="n">
        <f aca="false">IF(N276="snížená",J276,0)</f>
        <v>0</v>
      </c>
      <c r="BG276" s="173" t="n">
        <f aca="false">IF(N276="zákl. přenesená",J276,0)</f>
        <v>0</v>
      </c>
      <c r="BH276" s="173" t="n">
        <f aca="false">IF(N276="sníž. přenesená",J276,0)</f>
        <v>0</v>
      </c>
      <c r="BI276" s="173" t="n">
        <f aca="false">IF(N276="nulová",J276,0)</f>
        <v>0</v>
      </c>
      <c r="BJ276" s="3" t="s">
        <v>134</v>
      </c>
      <c r="BK276" s="173" t="n">
        <f aca="false">ROUND(I276*H276,2)</f>
        <v>0</v>
      </c>
      <c r="BL276" s="3" t="s">
        <v>201</v>
      </c>
      <c r="BM276" s="172" t="s">
        <v>588</v>
      </c>
    </row>
    <row r="277" s="174" customFormat="true" ht="12.8" hidden="false" customHeight="false" outlineLevel="0" collapsed="false">
      <c r="B277" s="175"/>
      <c r="D277" s="110" t="s">
        <v>145</v>
      </c>
      <c r="F277" s="178" t="s">
        <v>589</v>
      </c>
      <c r="H277" s="179" t="n">
        <v>6.647</v>
      </c>
      <c r="I277" s="180"/>
      <c r="L277" s="175"/>
      <c r="M277" s="181"/>
      <c r="N277" s="182"/>
      <c r="O277" s="182"/>
      <c r="P277" s="182"/>
      <c r="Q277" s="182"/>
      <c r="R277" s="182"/>
      <c r="S277" s="182"/>
      <c r="T277" s="183"/>
      <c r="AT277" s="177" t="s">
        <v>145</v>
      </c>
      <c r="AU277" s="177" t="s">
        <v>134</v>
      </c>
      <c r="AV277" s="174" t="s">
        <v>134</v>
      </c>
      <c r="AW277" s="174" t="s">
        <v>2</v>
      </c>
      <c r="AX277" s="174" t="s">
        <v>80</v>
      </c>
      <c r="AY277" s="177" t="s">
        <v>125</v>
      </c>
    </row>
    <row r="278" s="27" customFormat="true" ht="24.15" hidden="false" customHeight="true" outlineLevel="0" collapsed="false">
      <c r="A278" s="22"/>
      <c r="B278" s="160"/>
      <c r="C278" s="204" t="s">
        <v>590</v>
      </c>
      <c r="D278" s="204" t="s">
        <v>128</v>
      </c>
      <c r="E278" s="162" t="s">
        <v>591</v>
      </c>
      <c r="F278" s="163" t="s">
        <v>592</v>
      </c>
      <c r="G278" s="164" t="s">
        <v>138</v>
      </c>
      <c r="H278" s="165" t="n">
        <v>5.78</v>
      </c>
      <c r="I278" s="166"/>
      <c r="J278" s="167" t="n">
        <f aca="false">ROUND(I278*H278,2)</f>
        <v>0</v>
      </c>
      <c r="K278" s="163" t="s">
        <v>132</v>
      </c>
      <c r="L278" s="23"/>
      <c r="M278" s="168"/>
      <c r="N278" s="169" t="s">
        <v>41</v>
      </c>
      <c r="O278" s="60"/>
      <c r="P278" s="170" t="n">
        <f aca="false">O278*H278</f>
        <v>0</v>
      </c>
      <c r="Q278" s="170" t="n">
        <v>0</v>
      </c>
      <c r="R278" s="170" t="n">
        <f aca="false">Q278*H278</f>
        <v>0</v>
      </c>
      <c r="S278" s="170" t="n">
        <v>0</v>
      </c>
      <c r="T278" s="171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2" t="s">
        <v>201</v>
      </c>
      <c r="AT278" s="172" t="s">
        <v>128</v>
      </c>
      <c r="AU278" s="172" t="s">
        <v>134</v>
      </c>
      <c r="AY278" s="3" t="s">
        <v>125</v>
      </c>
      <c r="BE278" s="173" t="n">
        <f aca="false">IF(N278="základní",J278,0)</f>
        <v>0</v>
      </c>
      <c r="BF278" s="173" t="n">
        <f aca="false">IF(N278="snížená",J278,0)</f>
        <v>0</v>
      </c>
      <c r="BG278" s="173" t="n">
        <f aca="false">IF(N278="zákl. přenesená",J278,0)</f>
        <v>0</v>
      </c>
      <c r="BH278" s="173" t="n">
        <f aca="false">IF(N278="sníž. přenesená",J278,0)</f>
        <v>0</v>
      </c>
      <c r="BI278" s="173" t="n">
        <f aca="false">IF(N278="nulová",J278,0)</f>
        <v>0</v>
      </c>
      <c r="BJ278" s="3" t="s">
        <v>134</v>
      </c>
      <c r="BK278" s="173" t="n">
        <f aca="false">ROUND(I278*H278,2)</f>
        <v>0</v>
      </c>
      <c r="BL278" s="3" t="s">
        <v>201</v>
      </c>
      <c r="BM278" s="172" t="s">
        <v>593</v>
      </c>
    </row>
    <row r="279" s="27" customFormat="true" ht="37.8" hidden="false" customHeight="true" outlineLevel="0" collapsed="false">
      <c r="A279" s="22"/>
      <c r="B279" s="160"/>
      <c r="C279" s="204" t="s">
        <v>594</v>
      </c>
      <c r="D279" s="204" t="s">
        <v>128</v>
      </c>
      <c r="E279" s="162" t="s">
        <v>595</v>
      </c>
      <c r="F279" s="163" t="s">
        <v>596</v>
      </c>
      <c r="G279" s="164" t="s">
        <v>138</v>
      </c>
      <c r="H279" s="165" t="n">
        <v>5.78</v>
      </c>
      <c r="I279" s="166"/>
      <c r="J279" s="167" t="n">
        <f aca="false">ROUND(I279*H279,2)</f>
        <v>0</v>
      </c>
      <c r="K279" s="163" t="s">
        <v>132</v>
      </c>
      <c r="L279" s="23"/>
      <c r="M279" s="168"/>
      <c r="N279" s="169" t="s">
        <v>41</v>
      </c>
      <c r="O279" s="60"/>
      <c r="P279" s="170" t="n">
        <f aca="false">O279*H279</f>
        <v>0</v>
      </c>
      <c r="Q279" s="170" t="n">
        <v>0</v>
      </c>
      <c r="R279" s="170" t="n">
        <f aca="false">Q279*H279</f>
        <v>0</v>
      </c>
      <c r="S279" s="170" t="n">
        <v>0</v>
      </c>
      <c r="T279" s="171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2" t="s">
        <v>201</v>
      </c>
      <c r="AT279" s="172" t="s">
        <v>128</v>
      </c>
      <c r="AU279" s="172" t="s">
        <v>134</v>
      </c>
      <c r="AY279" s="3" t="s">
        <v>125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3" t="s">
        <v>134</v>
      </c>
      <c r="BK279" s="173" t="n">
        <f aca="false">ROUND(I279*H279,2)</f>
        <v>0</v>
      </c>
      <c r="BL279" s="3" t="s">
        <v>201</v>
      </c>
      <c r="BM279" s="172" t="s">
        <v>597</v>
      </c>
    </row>
    <row r="280" s="27" customFormat="true" ht="24.15" hidden="false" customHeight="true" outlineLevel="0" collapsed="false">
      <c r="A280" s="22"/>
      <c r="B280" s="160"/>
      <c r="C280" s="204" t="s">
        <v>598</v>
      </c>
      <c r="D280" s="204" t="s">
        <v>128</v>
      </c>
      <c r="E280" s="162" t="s">
        <v>599</v>
      </c>
      <c r="F280" s="163" t="s">
        <v>600</v>
      </c>
      <c r="G280" s="164" t="s">
        <v>138</v>
      </c>
      <c r="H280" s="165" t="n">
        <v>5.84</v>
      </c>
      <c r="I280" s="166"/>
      <c r="J280" s="167" t="n">
        <f aca="false">ROUND(I280*H280,2)</f>
        <v>0</v>
      </c>
      <c r="K280" s="163" t="s">
        <v>132</v>
      </c>
      <c r="L280" s="23"/>
      <c r="M280" s="168"/>
      <c r="N280" s="169" t="s">
        <v>41</v>
      </c>
      <c r="O280" s="60"/>
      <c r="P280" s="170" t="n">
        <f aca="false">O280*H280</f>
        <v>0</v>
      </c>
      <c r="Q280" s="170" t="n">
        <v>0.0015</v>
      </c>
      <c r="R280" s="170" t="n">
        <f aca="false">Q280*H280</f>
        <v>0.00876</v>
      </c>
      <c r="S280" s="170" t="n">
        <v>0</v>
      </c>
      <c r="T280" s="171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2" t="s">
        <v>201</v>
      </c>
      <c r="AT280" s="172" t="s">
        <v>128</v>
      </c>
      <c r="AU280" s="172" t="s">
        <v>134</v>
      </c>
      <c r="AY280" s="3" t="s">
        <v>125</v>
      </c>
      <c r="BE280" s="173" t="n">
        <f aca="false">IF(N280="základní",J280,0)</f>
        <v>0</v>
      </c>
      <c r="BF280" s="173" t="n">
        <f aca="false">IF(N280="snížená",J280,0)</f>
        <v>0</v>
      </c>
      <c r="BG280" s="173" t="n">
        <f aca="false">IF(N280="zákl. přenesená",J280,0)</f>
        <v>0</v>
      </c>
      <c r="BH280" s="173" t="n">
        <f aca="false">IF(N280="sníž. přenesená",J280,0)</f>
        <v>0</v>
      </c>
      <c r="BI280" s="173" t="n">
        <f aca="false">IF(N280="nulová",J280,0)</f>
        <v>0</v>
      </c>
      <c r="BJ280" s="3" t="s">
        <v>134</v>
      </c>
      <c r="BK280" s="173" t="n">
        <f aca="false">ROUND(I280*H280,2)</f>
        <v>0</v>
      </c>
      <c r="BL280" s="3" t="s">
        <v>201</v>
      </c>
      <c r="BM280" s="172" t="s">
        <v>601</v>
      </c>
    </row>
    <row r="281" s="174" customFormat="true" ht="12.8" hidden="false" customHeight="false" outlineLevel="0" collapsed="false">
      <c r="B281" s="175"/>
      <c r="D281" s="110" t="s">
        <v>145</v>
      </c>
      <c r="E281" s="177"/>
      <c r="F281" s="178" t="s">
        <v>602</v>
      </c>
      <c r="H281" s="179" t="n">
        <v>5.84</v>
      </c>
      <c r="I281" s="180"/>
      <c r="L281" s="175"/>
      <c r="M281" s="181"/>
      <c r="N281" s="182"/>
      <c r="O281" s="182"/>
      <c r="P281" s="182"/>
      <c r="Q281" s="182"/>
      <c r="R281" s="182"/>
      <c r="S281" s="182"/>
      <c r="T281" s="183"/>
      <c r="AT281" s="177" t="s">
        <v>145</v>
      </c>
      <c r="AU281" s="177" t="s">
        <v>134</v>
      </c>
      <c r="AV281" s="174" t="s">
        <v>134</v>
      </c>
      <c r="AW281" s="174" t="s">
        <v>31</v>
      </c>
      <c r="AX281" s="174" t="s">
        <v>80</v>
      </c>
      <c r="AY281" s="177" t="s">
        <v>125</v>
      </c>
    </row>
    <row r="282" s="27" customFormat="true" ht="16.5" hidden="false" customHeight="true" outlineLevel="0" collapsed="false">
      <c r="A282" s="22"/>
      <c r="B282" s="160"/>
      <c r="C282" s="204" t="s">
        <v>603</v>
      </c>
      <c r="D282" s="204" t="s">
        <v>128</v>
      </c>
      <c r="E282" s="162" t="s">
        <v>604</v>
      </c>
      <c r="F282" s="163" t="s">
        <v>605</v>
      </c>
      <c r="G282" s="164" t="s">
        <v>131</v>
      </c>
      <c r="H282" s="165" t="n">
        <v>15.4</v>
      </c>
      <c r="I282" s="166"/>
      <c r="J282" s="167" t="n">
        <f aca="false">ROUND(I282*H282,2)</f>
        <v>0</v>
      </c>
      <c r="K282" s="163" t="s">
        <v>132</v>
      </c>
      <c r="L282" s="23"/>
      <c r="M282" s="168"/>
      <c r="N282" s="169" t="s">
        <v>41</v>
      </c>
      <c r="O282" s="60"/>
      <c r="P282" s="170" t="n">
        <f aca="false">O282*H282</f>
        <v>0</v>
      </c>
      <c r="Q282" s="170" t="n">
        <v>3E-005</v>
      </c>
      <c r="R282" s="170" t="n">
        <f aca="false">Q282*H282</f>
        <v>0.000462</v>
      </c>
      <c r="S282" s="170" t="n">
        <v>0</v>
      </c>
      <c r="T282" s="171" t="n">
        <f aca="false">S282*H282</f>
        <v>0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72" t="s">
        <v>201</v>
      </c>
      <c r="AT282" s="172" t="s">
        <v>128</v>
      </c>
      <c r="AU282" s="172" t="s">
        <v>134</v>
      </c>
      <c r="AY282" s="3" t="s">
        <v>125</v>
      </c>
      <c r="BE282" s="173" t="n">
        <f aca="false">IF(N282="základní",J282,0)</f>
        <v>0</v>
      </c>
      <c r="BF282" s="173" t="n">
        <f aca="false">IF(N282="snížená",J282,0)</f>
        <v>0</v>
      </c>
      <c r="BG282" s="173" t="n">
        <f aca="false">IF(N282="zákl. přenesená",J282,0)</f>
        <v>0</v>
      </c>
      <c r="BH282" s="173" t="n">
        <f aca="false">IF(N282="sníž. přenesená",J282,0)</f>
        <v>0</v>
      </c>
      <c r="BI282" s="173" t="n">
        <f aca="false">IF(N282="nulová",J282,0)</f>
        <v>0</v>
      </c>
      <c r="BJ282" s="3" t="s">
        <v>134</v>
      </c>
      <c r="BK282" s="173" t="n">
        <f aca="false">ROUND(I282*H282,2)</f>
        <v>0</v>
      </c>
      <c r="BL282" s="3" t="s">
        <v>201</v>
      </c>
      <c r="BM282" s="172" t="s">
        <v>606</v>
      </c>
    </row>
    <row r="283" s="174" customFormat="true" ht="12.8" hidden="false" customHeight="false" outlineLevel="0" collapsed="false">
      <c r="B283" s="175"/>
      <c r="D283" s="110" t="s">
        <v>145</v>
      </c>
      <c r="E283" s="177"/>
      <c r="F283" s="178" t="s">
        <v>607</v>
      </c>
      <c r="H283" s="179" t="n">
        <v>11.2</v>
      </c>
      <c r="I283" s="180"/>
      <c r="L283" s="175"/>
      <c r="M283" s="181"/>
      <c r="N283" s="182"/>
      <c r="O283" s="182"/>
      <c r="P283" s="182"/>
      <c r="Q283" s="182"/>
      <c r="R283" s="182"/>
      <c r="S283" s="182"/>
      <c r="T283" s="183"/>
      <c r="AT283" s="177" t="s">
        <v>145</v>
      </c>
      <c r="AU283" s="177" t="s">
        <v>134</v>
      </c>
      <c r="AV283" s="174" t="s">
        <v>134</v>
      </c>
      <c r="AW283" s="174" t="s">
        <v>31</v>
      </c>
      <c r="AX283" s="174" t="s">
        <v>75</v>
      </c>
      <c r="AY283" s="177" t="s">
        <v>125</v>
      </c>
    </row>
    <row r="284" s="174" customFormat="true" ht="12.8" hidden="false" customHeight="false" outlineLevel="0" collapsed="false">
      <c r="B284" s="175"/>
      <c r="D284" s="110" t="s">
        <v>145</v>
      </c>
      <c r="E284" s="177"/>
      <c r="F284" s="178" t="s">
        <v>608</v>
      </c>
      <c r="H284" s="179" t="n">
        <v>4.2</v>
      </c>
      <c r="I284" s="180"/>
      <c r="L284" s="175"/>
      <c r="M284" s="181"/>
      <c r="N284" s="182"/>
      <c r="O284" s="182"/>
      <c r="P284" s="182"/>
      <c r="Q284" s="182"/>
      <c r="R284" s="182"/>
      <c r="S284" s="182"/>
      <c r="T284" s="183"/>
      <c r="AT284" s="177" t="s">
        <v>145</v>
      </c>
      <c r="AU284" s="177" t="s">
        <v>134</v>
      </c>
      <c r="AV284" s="174" t="s">
        <v>134</v>
      </c>
      <c r="AW284" s="174" t="s">
        <v>31</v>
      </c>
      <c r="AX284" s="174" t="s">
        <v>75</v>
      </c>
      <c r="AY284" s="177" t="s">
        <v>125</v>
      </c>
    </row>
    <row r="285" s="184" customFormat="true" ht="12.8" hidden="false" customHeight="false" outlineLevel="0" collapsed="false">
      <c r="B285" s="185"/>
      <c r="D285" s="110" t="s">
        <v>145</v>
      </c>
      <c r="E285" s="186"/>
      <c r="F285" s="187" t="s">
        <v>156</v>
      </c>
      <c r="H285" s="188" t="n">
        <v>15.4</v>
      </c>
      <c r="I285" s="189"/>
      <c r="L285" s="185"/>
      <c r="M285" s="190"/>
      <c r="N285" s="191"/>
      <c r="O285" s="191"/>
      <c r="P285" s="191"/>
      <c r="Q285" s="191"/>
      <c r="R285" s="191"/>
      <c r="S285" s="191"/>
      <c r="T285" s="192"/>
      <c r="AT285" s="186" t="s">
        <v>145</v>
      </c>
      <c r="AU285" s="186" t="s">
        <v>134</v>
      </c>
      <c r="AV285" s="184" t="s">
        <v>133</v>
      </c>
      <c r="AW285" s="184" t="s">
        <v>31</v>
      </c>
      <c r="AX285" s="184" t="s">
        <v>80</v>
      </c>
      <c r="AY285" s="186" t="s">
        <v>125</v>
      </c>
    </row>
    <row r="286" s="27" customFormat="true" ht="24.15" hidden="false" customHeight="true" outlineLevel="0" collapsed="false">
      <c r="A286" s="22"/>
      <c r="B286" s="160"/>
      <c r="C286" s="204" t="s">
        <v>609</v>
      </c>
      <c r="D286" s="204" t="s">
        <v>128</v>
      </c>
      <c r="E286" s="162" t="s">
        <v>610</v>
      </c>
      <c r="F286" s="163" t="s">
        <v>611</v>
      </c>
      <c r="G286" s="164" t="s">
        <v>287</v>
      </c>
      <c r="H286" s="193"/>
      <c r="I286" s="166"/>
      <c r="J286" s="167" t="n">
        <f aca="false">ROUND(I286*H286,2)</f>
        <v>0</v>
      </c>
      <c r="K286" s="163" t="s">
        <v>132</v>
      </c>
      <c r="L286" s="23"/>
      <c r="M286" s="168"/>
      <c r="N286" s="169" t="s">
        <v>41</v>
      </c>
      <c r="O286" s="60"/>
      <c r="P286" s="170" t="n">
        <f aca="false">O286*H286</f>
        <v>0</v>
      </c>
      <c r="Q286" s="170" t="n">
        <v>0</v>
      </c>
      <c r="R286" s="170" t="n">
        <f aca="false">Q286*H286</f>
        <v>0</v>
      </c>
      <c r="S286" s="170" t="n">
        <v>0</v>
      </c>
      <c r="T286" s="171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2" t="s">
        <v>201</v>
      </c>
      <c r="AT286" s="172" t="s">
        <v>128</v>
      </c>
      <c r="AU286" s="172" t="s">
        <v>134</v>
      </c>
      <c r="AY286" s="3" t="s">
        <v>125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3" t="s">
        <v>134</v>
      </c>
      <c r="BK286" s="173" t="n">
        <f aca="false">ROUND(I286*H286,2)</f>
        <v>0</v>
      </c>
      <c r="BL286" s="3" t="s">
        <v>201</v>
      </c>
      <c r="BM286" s="172" t="s">
        <v>612</v>
      </c>
    </row>
    <row r="287" s="146" customFormat="true" ht="22.8" hidden="false" customHeight="true" outlineLevel="0" collapsed="false">
      <c r="B287" s="147"/>
      <c r="D287" s="148" t="s">
        <v>74</v>
      </c>
      <c r="E287" s="158" t="s">
        <v>613</v>
      </c>
      <c r="F287" s="158" t="s">
        <v>614</v>
      </c>
      <c r="I287" s="150"/>
      <c r="J287" s="159" t="n">
        <f aca="false">BK287</f>
        <v>0</v>
      </c>
      <c r="L287" s="147"/>
      <c r="M287" s="152"/>
      <c r="N287" s="153"/>
      <c r="O287" s="153"/>
      <c r="P287" s="154" t="n">
        <f aca="false">SUM(P288:P305)</f>
        <v>0</v>
      </c>
      <c r="Q287" s="153"/>
      <c r="R287" s="154" t="n">
        <f aca="false">SUM(R288:R305)</f>
        <v>0.5668137</v>
      </c>
      <c r="S287" s="153"/>
      <c r="T287" s="155" t="n">
        <f aca="false">SUM(T288:T305)</f>
        <v>0</v>
      </c>
      <c r="AR287" s="148" t="s">
        <v>134</v>
      </c>
      <c r="AT287" s="156" t="s">
        <v>74</v>
      </c>
      <c r="AU287" s="156" t="s">
        <v>80</v>
      </c>
      <c r="AY287" s="148" t="s">
        <v>125</v>
      </c>
      <c r="BK287" s="157" t="n">
        <f aca="false">SUM(BK288:BK305)</f>
        <v>0</v>
      </c>
    </row>
    <row r="288" s="27" customFormat="true" ht="16.5" hidden="false" customHeight="true" outlineLevel="0" collapsed="false">
      <c r="A288" s="22"/>
      <c r="B288" s="160"/>
      <c r="C288" s="204" t="s">
        <v>615</v>
      </c>
      <c r="D288" s="204" t="s">
        <v>128</v>
      </c>
      <c r="E288" s="162" t="s">
        <v>616</v>
      </c>
      <c r="F288" s="163" t="s">
        <v>617</v>
      </c>
      <c r="G288" s="164" t="s">
        <v>138</v>
      </c>
      <c r="H288" s="165" t="n">
        <v>22.885</v>
      </c>
      <c r="I288" s="166"/>
      <c r="J288" s="167" t="n">
        <f aca="false">ROUND(I288*H288,2)</f>
        <v>0</v>
      </c>
      <c r="K288" s="163" t="s">
        <v>132</v>
      </c>
      <c r="L288" s="23"/>
      <c r="M288" s="168"/>
      <c r="N288" s="169" t="s">
        <v>41</v>
      </c>
      <c r="O288" s="60"/>
      <c r="P288" s="170" t="n">
        <f aca="false">O288*H288</f>
        <v>0</v>
      </c>
      <c r="Q288" s="170" t="n">
        <v>0.0003</v>
      </c>
      <c r="R288" s="170" t="n">
        <f aca="false">Q288*H288</f>
        <v>0.0068655</v>
      </c>
      <c r="S288" s="170" t="n">
        <v>0</v>
      </c>
      <c r="T288" s="171" t="n">
        <f aca="false">S288*H288</f>
        <v>0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72" t="s">
        <v>201</v>
      </c>
      <c r="AT288" s="172" t="s">
        <v>128</v>
      </c>
      <c r="AU288" s="172" t="s">
        <v>134</v>
      </c>
      <c r="AY288" s="3" t="s">
        <v>125</v>
      </c>
      <c r="BE288" s="173" t="n">
        <f aca="false">IF(N288="základní",J288,0)</f>
        <v>0</v>
      </c>
      <c r="BF288" s="173" t="n">
        <f aca="false">IF(N288="snížená",J288,0)</f>
        <v>0</v>
      </c>
      <c r="BG288" s="173" t="n">
        <f aca="false">IF(N288="zákl. přenesená",J288,0)</f>
        <v>0</v>
      </c>
      <c r="BH288" s="173" t="n">
        <f aca="false">IF(N288="sníž. přenesená",J288,0)</f>
        <v>0</v>
      </c>
      <c r="BI288" s="173" t="n">
        <f aca="false">IF(N288="nulová",J288,0)</f>
        <v>0</v>
      </c>
      <c r="BJ288" s="3" t="s">
        <v>134</v>
      </c>
      <c r="BK288" s="173" t="n">
        <f aca="false">ROUND(I288*H288,2)</f>
        <v>0</v>
      </c>
      <c r="BL288" s="3" t="s">
        <v>201</v>
      </c>
      <c r="BM288" s="172" t="s">
        <v>618</v>
      </c>
    </row>
    <row r="289" s="174" customFormat="true" ht="12.8" hidden="false" customHeight="false" outlineLevel="0" collapsed="false">
      <c r="B289" s="175"/>
      <c r="D289" s="110" t="s">
        <v>145</v>
      </c>
      <c r="E289" s="177"/>
      <c r="F289" s="178" t="s">
        <v>619</v>
      </c>
      <c r="H289" s="179" t="n">
        <v>17.56</v>
      </c>
      <c r="I289" s="180"/>
      <c r="L289" s="175"/>
      <c r="M289" s="181"/>
      <c r="N289" s="182"/>
      <c r="O289" s="182"/>
      <c r="P289" s="182"/>
      <c r="Q289" s="182"/>
      <c r="R289" s="182"/>
      <c r="S289" s="182"/>
      <c r="T289" s="183"/>
      <c r="AT289" s="177" t="s">
        <v>145</v>
      </c>
      <c r="AU289" s="177" t="s">
        <v>134</v>
      </c>
      <c r="AV289" s="174" t="s">
        <v>134</v>
      </c>
      <c r="AW289" s="174" t="s">
        <v>31</v>
      </c>
      <c r="AX289" s="174" t="s">
        <v>75</v>
      </c>
      <c r="AY289" s="177" t="s">
        <v>125</v>
      </c>
    </row>
    <row r="290" s="174" customFormat="true" ht="12.8" hidden="false" customHeight="false" outlineLevel="0" collapsed="false">
      <c r="B290" s="175"/>
      <c r="D290" s="110" t="s">
        <v>145</v>
      </c>
      <c r="E290" s="177"/>
      <c r="F290" s="178" t="s">
        <v>620</v>
      </c>
      <c r="H290" s="179" t="n">
        <v>5.325</v>
      </c>
      <c r="I290" s="180"/>
      <c r="L290" s="175"/>
      <c r="M290" s="181"/>
      <c r="N290" s="182"/>
      <c r="O290" s="182"/>
      <c r="P290" s="182"/>
      <c r="Q290" s="182"/>
      <c r="R290" s="182"/>
      <c r="S290" s="182"/>
      <c r="T290" s="183"/>
      <c r="AT290" s="177" t="s">
        <v>145</v>
      </c>
      <c r="AU290" s="177" t="s">
        <v>134</v>
      </c>
      <c r="AV290" s="174" t="s">
        <v>134</v>
      </c>
      <c r="AW290" s="174" t="s">
        <v>31</v>
      </c>
      <c r="AX290" s="174" t="s">
        <v>75</v>
      </c>
      <c r="AY290" s="177" t="s">
        <v>125</v>
      </c>
    </row>
    <row r="291" s="184" customFormat="true" ht="12.8" hidden="false" customHeight="false" outlineLevel="0" collapsed="false">
      <c r="B291" s="185"/>
      <c r="D291" s="110" t="s">
        <v>145</v>
      </c>
      <c r="E291" s="186"/>
      <c r="F291" s="187" t="s">
        <v>156</v>
      </c>
      <c r="H291" s="188" t="n">
        <v>22.885</v>
      </c>
      <c r="I291" s="189"/>
      <c r="L291" s="185"/>
      <c r="M291" s="190"/>
      <c r="N291" s="191"/>
      <c r="O291" s="191"/>
      <c r="P291" s="191"/>
      <c r="Q291" s="191"/>
      <c r="R291" s="191"/>
      <c r="S291" s="191"/>
      <c r="T291" s="192"/>
      <c r="AT291" s="186" t="s">
        <v>145</v>
      </c>
      <c r="AU291" s="186" t="s">
        <v>134</v>
      </c>
      <c r="AV291" s="184" t="s">
        <v>133</v>
      </c>
      <c r="AW291" s="184" t="s">
        <v>31</v>
      </c>
      <c r="AX291" s="184" t="s">
        <v>80</v>
      </c>
      <c r="AY291" s="186" t="s">
        <v>125</v>
      </c>
    </row>
    <row r="292" s="27" customFormat="true" ht="24.15" hidden="false" customHeight="true" outlineLevel="0" collapsed="false">
      <c r="A292" s="22"/>
      <c r="B292" s="160"/>
      <c r="C292" s="204" t="s">
        <v>621</v>
      </c>
      <c r="D292" s="204" t="s">
        <v>128</v>
      </c>
      <c r="E292" s="162" t="s">
        <v>622</v>
      </c>
      <c r="F292" s="163" t="s">
        <v>623</v>
      </c>
      <c r="G292" s="164" t="s">
        <v>138</v>
      </c>
      <c r="H292" s="165" t="n">
        <v>5.1</v>
      </c>
      <c r="I292" s="166"/>
      <c r="J292" s="167" t="n">
        <f aca="false">ROUND(I292*H292,2)</f>
        <v>0</v>
      </c>
      <c r="K292" s="163" t="s">
        <v>132</v>
      </c>
      <c r="L292" s="23"/>
      <c r="M292" s="168"/>
      <c r="N292" s="169" t="s">
        <v>41</v>
      </c>
      <c r="O292" s="60"/>
      <c r="P292" s="170" t="n">
        <f aca="false">O292*H292</f>
        <v>0</v>
      </c>
      <c r="Q292" s="170" t="n">
        <v>0.0015</v>
      </c>
      <c r="R292" s="170" t="n">
        <f aca="false">Q292*H292</f>
        <v>0.00765</v>
      </c>
      <c r="S292" s="170" t="n">
        <v>0</v>
      </c>
      <c r="T292" s="171" t="n">
        <f aca="false">S292*H292</f>
        <v>0</v>
      </c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R292" s="172" t="s">
        <v>201</v>
      </c>
      <c r="AT292" s="172" t="s">
        <v>128</v>
      </c>
      <c r="AU292" s="172" t="s">
        <v>134</v>
      </c>
      <c r="AY292" s="3" t="s">
        <v>125</v>
      </c>
      <c r="BE292" s="173" t="n">
        <f aca="false">IF(N292="základní",J292,0)</f>
        <v>0</v>
      </c>
      <c r="BF292" s="173" t="n">
        <f aca="false">IF(N292="snížená",J292,0)</f>
        <v>0</v>
      </c>
      <c r="BG292" s="173" t="n">
        <f aca="false">IF(N292="zákl. přenesená",J292,0)</f>
        <v>0</v>
      </c>
      <c r="BH292" s="173" t="n">
        <f aca="false">IF(N292="sníž. přenesená",J292,0)</f>
        <v>0</v>
      </c>
      <c r="BI292" s="173" t="n">
        <f aca="false">IF(N292="nulová",J292,0)</f>
        <v>0</v>
      </c>
      <c r="BJ292" s="3" t="s">
        <v>134</v>
      </c>
      <c r="BK292" s="173" t="n">
        <f aca="false">ROUND(I292*H292,2)</f>
        <v>0</v>
      </c>
      <c r="BL292" s="3" t="s">
        <v>201</v>
      </c>
      <c r="BM292" s="172" t="s">
        <v>624</v>
      </c>
    </row>
    <row r="293" s="174" customFormat="true" ht="12.8" hidden="false" customHeight="false" outlineLevel="0" collapsed="false">
      <c r="B293" s="175"/>
      <c r="D293" s="110" t="s">
        <v>145</v>
      </c>
      <c r="E293" s="177"/>
      <c r="F293" s="178" t="s">
        <v>625</v>
      </c>
      <c r="H293" s="179" t="n">
        <v>5.1</v>
      </c>
      <c r="I293" s="180"/>
      <c r="L293" s="175"/>
      <c r="M293" s="181"/>
      <c r="N293" s="182"/>
      <c r="O293" s="182"/>
      <c r="P293" s="182"/>
      <c r="Q293" s="182"/>
      <c r="R293" s="182"/>
      <c r="S293" s="182"/>
      <c r="T293" s="183"/>
      <c r="AT293" s="177" t="s">
        <v>145</v>
      </c>
      <c r="AU293" s="177" t="s">
        <v>134</v>
      </c>
      <c r="AV293" s="174" t="s">
        <v>134</v>
      </c>
      <c r="AW293" s="174" t="s">
        <v>31</v>
      </c>
      <c r="AX293" s="174" t="s">
        <v>80</v>
      </c>
      <c r="AY293" s="177" t="s">
        <v>125</v>
      </c>
    </row>
    <row r="294" s="27" customFormat="true" ht="24.15" hidden="false" customHeight="true" outlineLevel="0" collapsed="false">
      <c r="A294" s="22"/>
      <c r="B294" s="160"/>
      <c r="C294" s="204" t="s">
        <v>626</v>
      </c>
      <c r="D294" s="204" t="s">
        <v>128</v>
      </c>
      <c r="E294" s="162" t="s">
        <v>627</v>
      </c>
      <c r="F294" s="163" t="s">
        <v>628</v>
      </c>
      <c r="G294" s="164" t="s">
        <v>131</v>
      </c>
      <c r="H294" s="165" t="n">
        <v>29.7</v>
      </c>
      <c r="I294" s="166"/>
      <c r="J294" s="167" t="n">
        <f aca="false">ROUND(I294*H294,2)</f>
        <v>0</v>
      </c>
      <c r="K294" s="163" t="s">
        <v>132</v>
      </c>
      <c r="L294" s="23"/>
      <c r="M294" s="168"/>
      <c r="N294" s="169" t="s">
        <v>41</v>
      </c>
      <c r="O294" s="60"/>
      <c r="P294" s="170" t="n">
        <f aca="false">O294*H294</f>
        <v>0</v>
      </c>
      <c r="Q294" s="170" t="n">
        <v>0.0002</v>
      </c>
      <c r="R294" s="170" t="n">
        <f aca="false">Q294*H294</f>
        <v>0.00594</v>
      </c>
      <c r="S294" s="170" t="n">
        <v>0</v>
      </c>
      <c r="T294" s="171" t="n">
        <f aca="false">S294*H294</f>
        <v>0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72" t="s">
        <v>201</v>
      </c>
      <c r="AT294" s="172" t="s">
        <v>128</v>
      </c>
      <c r="AU294" s="172" t="s">
        <v>134</v>
      </c>
      <c r="AY294" s="3" t="s">
        <v>125</v>
      </c>
      <c r="BE294" s="173" t="n">
        <f aca="false">IF(N294="základní",J294,0)</f>
        <v>0</v>
      </c>
      <c r="BF294" s="173" t="n">
        <f aca="false">IF(N294="snížená",J294,0)</f>
        <v>0</v>
      </c>
      <c r="BG294" s="173" t="n">
        <f aca="false">IF(N294="zákl. přenesená",J294,0)</f>
        <v>0</v>
      </c>
      <c r="BH294" s="173" t="n">
        <f aca="false">IF(N294="sníž. přenesená",J294,0)</f>
        <v>0</v>
      </c>
      <c r="BI294" s="173" t="n">
        <f aca="false">IF(N294="nulová",J294,0)</f>
        <v>0</v>
      </c>
      <c r="BJ294" s="3" t="s">
        <v>134</v>
      </c>
      <c r="BK294" s="173" t="n">
        <f aca="false">ROUND(I294*H294,2)</f>
        <v>0</v>
      </c>
      <c r="BL294" s="3" t="s">
        <v>201</v>
      </c>
      <c r="BM294" s="172" t="s">
        <v>629</v>
      </c>
    </row>
    <row r="295" s="27" customFormat="true" ht="37.8" hidden="false" customHeight="true" outlineLevel="0" collapsed="false">
      <c r="A295" s="22"/>
      <c r="B295" s="160"/>
      <c r="C295" s="204" t="s">
        <v>630</v>
      </c>
      <c r="D295" s="204" t="s">
        <v>128</v>
      </c>
      <c r="E295" s="162" t="s">
        <v>631</v>
      </c>
      <c r="F295" s="163" t="s">
        <v>632</v>
      </c>
      <c r="G295" s="164" t="s">
        <v>138</v>
      </c>
      <c r="H295" s="165" t="n">
        <v>22.885</v>
      </c>
      <c r="I295" s="166"/>
      <c r="J295" s="167" t="n">
        <f aca="false">ROUND(I295*H295,2)</f>
        <v>0</v>
      </c>
      <c r="K295" s="163" t="s">
        <v>132</v>
      </c>
      <c r="L295" s="23"/>
      <c r="M295" s="168"/>
      <c r="N295" s="169" t="s">
        <v>41</v>
      </c>
      <c r="O295" s="60"/>
      <c r="P295" s="170" t="n">
        <f aca="false">O295*H295</f>
        <v>0</v>
      </c>
      <c r="Q295" s="170" t="n">
        <v>0.009</v>
      </c>
      <c r="R295" s="170" t="n">
        <f aca="false">Q295*H295</f>
        <v>0.205965</v>
      </c>
      <c r="S295" s="170" t="n">
        <v>0</v>
      </c>
      <c r="T295" s="171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2" t="s">
        <v>201</v>
      </c>
      <c r="AT295" s="172" t="s">
        <v>128</v>
      </c>
      <c r="AU295" s="172" t="s">
        <v>134</v>
      </c>
      <c r="AY295" s="3" t="s">
        <v>125</v>
      </c>
      <c r="BE295" s="173" t="n">
        <f aca="false">IF(N295="základní",J295,0)</f>
        <v>0</v>
      </c>
      <c r="BF295" s="173" t="n">
        <f aca="false">IF(N295="snížená",J295,0)</f>
        <v>0</v>
      </c>
      <c r="BG295" s="173" t="n">
        <f aca="false">IF(N295="zákl. přenesená",J295,0)</f>
        <v>0</v>
      </c>
      <c r="BH295" s="173" t="n">
        <f aca="false">IF(N295="sníž. přenesená",J295,0)</f>
        <v>0</v>
      </c>
      <c r="BI295" s="173" t="n">
        <f aca="false">IF(N295="nulová",J295,0)</f>
        <v>0</v>
      </c>
      <c r="BJ295" s="3" t="s">
        <v>134</v>
      </c>
      <c r="BK295" s="173" t="n">
        <f aca="false">ROUND(I295*H295,2)</f>
        <v>0</v>
      </c>
      <c r="BL295" s="3" t="s">
        <v>201</v>
      </c>
      <c r="BM295" s="172" t="s">
        <v>633</v>
      </c>
    </row>
    <row r="296" s="27" customFormat="true" ht="16.5" hidden="false" customHeight="true" outlineLevel="0" collapsed="false">
      <c r="A296" s="22"/>
      <c r="B296" s="160"/>
      <c r="C296" s="205" t="s">
        <v>634</v>
      </c>
      <c r="D296" s="205" t="s">
        <v>454</v>
      </c>
      <c r="E296" s="195" t="s">
        <v>635</v>
      </c>
      <c r="F296" s="196" t="s">
        <v>636</v>
      </c>
      <c r="G296" s="197" t="s">
        <v>138</v>
      </c>
      <c r="H296" s="198" t="n">
        <v>26.318</v>
      </c>
      <c r="I296" s="199"/>
      <c r="J296" s="200" t="n">
        <f aca="false">ROUND(I296*H296,2)</f>
        <v>0</v>
      </c>
      <c r="K296" s="196" t="s">
        <v>132</v>
      </c>
      <c r="L296" s="201"/>
      <c r="M296" s="202"/>
      <c r="N296" s="203" t="s">
        <v>41</v>
      </c>
      <c r="O296" s="60"/>
      <c r="P296" s="170" t="n">
        <f aca="false">O296*H296</f>
        <v>0</v>
      </c>
      <c r="Q296" s="170" t="n">
        <v>0.0129</v>
      </c>
      <c r="R296" s="170" t="n">
        <f aca="false">Q296*H296</f>
        <v>0.3395022</v>
      </c>
      <c r="S296" s="170" t="n">
        <v>0</v>
      </c>
      <c r="T296" s="171" t="n">
        <f aca="false">S296*H296</f>
        <v>0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172" t="s">
        <v>280</v>
      </c>
      <c r="AT296" s="172" t="s">
        <v>454</v>
      </c>
      <c r="AU296" s="172" t="s">
        <v>134</v>
      </c>
      <c r="AY296" s="3" t="s">
        <v>125</v>
      </c>
      <c r="BE296" s="173" t="n">
        <f aca="false">IF(N296="základní",J296,0)</f>
        <v>0</v>
      </c>
      <c r="BF296" s="173" t="n">
        <f aca="false">IF(N296="snížená",J296,0)</f>
        <v>0</v>
      </c>
      <c r="BG296" s="173" t="n">
        <f aca="false">IF(N296="zákl. přenesená",J296,0)</f>
        <v>0</v>
      </c>
      <c r="BH296" s="173" t="n">
        <f aca="false">IF(N296="sníž. přenesená",J296,0)</f>
        <v>0</v>
      </c>
      <c r="BI296" s="173" t="n">
        <f aca="false">IF(N296="nulová",J296,0)</f>
        <v>0</v>
      </c>
      <c r="BJ296" s="3" t="s">
        <v>134</v>
      </c>
      <c r="BK296" s="173" t="n">
        <f aca="false">ROUND(I296*H296,2)</f>
        <v>0</v>
      </c>
      <c r="BL296" s="3" t="s">
        <v>201</v>
      </c>
      <c r="BM296" s="172" t="s">
        <v>637</v>
      </c>
    </row>
    <row r="297" s="174" customFormat="true" ht="12.8" hidden="false" customHeight="false" outlineLevel="0" collapsed="false">
      <c r="B297" s="175"/>
      <c r="D297" s="110" t="s">
        <v>145</v>
      </c>
      <c r="F297" s="178" t="s">
        <v>638</v>
      </c>
      <c r="H297" s="179" t="n">
        <v>26.318</v>
      </c>
      <c r="I297" s="180"/>
      <c r="L297" s="175"/>
      <c r="M297" s="181"/>
      <c r="N297" s="182"/>
      <c r="O297" s="182"/>
      <c r="P297" s="182"/>
      <c r="Q297" s="182"/>
      <c r="R297" s="182"/>
      <c r="S297" s="182"/>
      <c r="T297" s="183"/>
      <c r="AT297" s="177" t="s">
        <v>145</v>
      </c>
      <c r="AU297" s="177" t="s">
        <v>134</v>
      </c>
      <c r="AV297" s="174" t="s">
        <v>134</v>
      </c>
      <c r="AW297" s="174" t="s">
        <v>2</v>
      </c>
      <c r="AX297" s="174" t="s">
        <v>80</v>
      </c>
      <c r="AY297" s="177" t="s">
        <v>125</v>
      </c>
    </row>
    <row r="298" s="27" customFormat="true" ht="24.15" hidden="false" customHeight="true" outlineLevel="0" collapsed="false">
      <c r="A298" s="22"/>
      <c r="B298" s="160"/>
      <c r="C298" s="204" t="s">
        <v>639</v>
      </c>
      <c r="D298" s="204" t="s">
        <v>128</v>
      </c>
      <c r="E298" s="162" t="s">
        <v>640</v>
      </c>
      <c r="F298" s="163" t="s">
        <v>641</v>
      </c>
      <c r="G298" s="164" t="s">
        <v>138</v>
      </c>
      <c r="H298" s="165" t="n">
        <v>22.885</v>
      </c>
      <c r="I298" s="166"/>
      <c r="J298" s="167" t="n">
        <f aca="false">ROUND(I298*H298,2)</f>
        <v>0</v>
      </c>
      <c r="K298" s="163" t="s">
        <v>132</v>
      </c>
      <c r="L298" s="23"/>
      <c r="M298" s="168"/>
      <c r="N298" s="169" t="s">
        <v>41</v>
      </c>
      <c r="O298" s="60"/>
      <c r="P298" s="170" t="n">
        <f aca="false">O298*H298</f>
        <v>0</v>
      </c>
      <c r="Q298" s="170" t="n">
        <v>0</v>
      </c>
      <c r="R298" s="170" t="n">
        <f aca="false">Q298*H298</f>
        <v>0</v>
      </c>
      <c r="S298" s="170" t="n">
        <v>0</v>
      </c>
      <c r="T298" s="171" t="n">
        <f aca="false">S298*H298</f>
        <v>0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172" t="s">
        <v>201</v>
      </c>
      <c r="AT298" s="172" t="s">
        <v>128</v>
      </c>
      <c r="AU298" s="172" t="s">
        <v>134</v>
      </c>
      <c r="AY298" s="3" t="s">
        <v>125</v>
      </c>
      <c r="BE298" s="173" t="n">
        <f aca="false">IF(N298="základní",J298,0)</f>
        <v>0</v>
      </c>
      <c r="BF298" s="173" t="n">
        <f aca="false">IF(N298="snížená",J298,0)</f>
        <v>0</v>
      </c>
      <c r="BG298" s="173" t="n">
        <f aca="false">IF(N298="zákl. přenesená",J298,0)</f>
        <v>0</v>
      </c>
      <c r="BH298" s="173" t="n">
        <f aca="false">IF(N298="sníž. přenesená",J298,0)</f>
        <v>0</v>
      </c>
      <c r="BI298" s="173" t="n">
        <f aca="false">IF(N298="nulová",J298,0)</f>
        <v>0</v>
      </c>
      <c r="BJ298" s="3" t="s">
        <v>134</v>
      </c>
      <c r="BK298" s="173" t="n">
        <f aca="false">ROUND(I298*H298,2)</f>
        <v>0</v>
      </c>
      <c r="BL298" s="3" t="s">
        <v>201</v>
      </c>
      <c r="BM298" s="172" t="s">
        <v>642</v>
      </c>
    </row>
    <row r="299" s="27" customFormat="true" ht="24.15" hidden="false" customHeight="true" outlineLevel="0" collapsed="false">
      <c r="A299" s="22"/>
      <c r="B299" s="160"/>
      <c r="C299" s="204" t="s">
        <v>643</v>
      </c>
      <c r="D299" s="204" t="s">
        <v>128</v>
      </c>
      <c r="E299" s="162" t="s">
        <v>644</v>
      </c>
      <c r="F299" s="163" t="s">
        <v>645</v>
      </c>
      <c r="G299" s="164" t="s">
        <v>138</v>
      </c>
      <c r="H299" s="165" t="n">
        <v>22.885</v>
      </c>
      <c r="I299" s="166"/>
      <c r="J299" s="167" t="n">
        <f aca="false">ROUND(I299*H299,2)</f>
        <v>0</v>
      </c>
      <c r="K299" s="163" t="s">
        <v>132</v>
      </c>
      <c r="L299" s="23"/>
      <c r="M299" s="168"/>
      <c r="N299" s="169" t="s">
        <v>41</v>
      </c>
      <c r="O299" s="60"/>
      <c r="P299" s="170" t="n">
        <f aca="false">O299*H299</f>
        <v>0</v>
      </c>
      <c r="Q299" s="170" t="n">
        <v>0</v>
      </c>
      <c r="R299" s="170" t="n">
        <f aca="false">Q299*H299</f>
        <v>0</v>
      </c>
      <c r="S299" s="170" t="n">
        <v>0</v>
      </c>
      <c r="T299" s="171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2" t="s">
        <v>201</v>
      </c>
      <c r="AT299" s="172" t="s">
        <v>128</v>
      </c>
      <c r="AU299" s="172" t="s">
        <v>134</v>
      </c>
      <c r="AY299" s="3" t="s">
        <v>125</v>
      </c>
      <c r="BE299" s="173" t="n">
        <f aca="false">IF(N299="základní",J299,0)</f>
        <v>0</v>
      </c>
      <c r="BF299" s="173" t="n">
        <f aca="false">IF(N299="snížená",J299,0)</f>
        <v>0</v>
      </c>
      <c r="BG299" s="173" t="n">
        <f aca="false">IF(N299="zákl. přenesená",J299,0)</f>
        <v>0</v>
      </c>
      <c r="BH299" s="173" t="n">
        <f aca="false">IF(N299="sníž. přenesená",J299,0)</f>
        <v>0</v>
      </c>
      <c r="BI299" s="173" t="n">
        <f aca="false">IF(N299="nulová",J299,0)</f>
        <v>0</v>
      </c>
      <c r="BJ299" s="3" t="s">
        <v>134</v>
      </c>
      <c r="BK299" s="173" t="n">
        <f aca="false">ROUND(I299*H299,2)</f>
        <v>0</v>
      </c>
      <c r="BL299" s="3" t="s">
        <v>201</v>
      </c>
      <c r="BM299" s="172" t="s">
        <v>646</v>
      </c>
    </row>
    <row r="300" s="27" customFormat="true" ht="16.5" hidden="false" customHeight="true" outlineLevel="0" collapsed="false">
      <c r="A300" s="22"/>
      <c r="B300" s="160"/>
      <c r="C300" s="204" t="s">
        <v>647</v>
      </c>
      <c r="D300" s="204" t="s">
        <v>128</v>
      </c>
      <c r="E300" s="162" t="s">
        <v>648</v>
      </c>
      <c r="F300" s="163" t="s">
        <v>649</v>
      </c>
      <c r="G300" s="164" t="s">
        <v>131</v>
      </c>
      <c r="H300" s="165" t="n">
        <v>29.7</v>
      </c>
      <c r="I300" s="166"/>
      <c r="J300" s="167" t="n">
        <f aca="false">ROUND(I300*H300,2)</f>
        <v>0</v>
      </c>
      <c r="K300" s="163" t="s">
        <v>132</v>
      </c>
      <c r="L300" s="23"/>
      <c r="M300" s="168"/>
      <c r="N300" s="169" t="s">
        <v>41</v>
      </c>
      <c r="O300" s="60"/>
      <c r="P300" s="170" t="n">
        <f aca="false">O300*H300</f>
        <v>0</v>
      </c>
      <c r="Q300" s="170" t="n">
        <v>3E-005</v>
      </c>
      <c r="R300" s="170" t="n">
        <f aca="false">Q300*H300</f>
        <v>0.000891</v>
      </c>
      <c r="S300" s="170" t="n">
        <v>0</v>
      </c>
      <c r="T300" s="171" t="n">
        <f aca="false">S300*H300</f>
        <v>0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172" t="s">
        <v>201</v>
      </c>
      <c r="AT300" s="172" t="s">
        <v>128</v>
      </c>
      <c r="AU300" s="172" t="s">
        <v>134</v>
      </c>
      <c r="AY300" s="3" t="s">
        <v>125</v>
      </c>
      <c r="BE300" s="173" t="n">
        <f aca="false">IF(N300="základní",J300,0)</f>
        <v>0</v>
      </c>
      <c r="BF300" s="173" t="n">
        <f aca="false">IF(N300="snížená",J300,0)</f>
        <v>0</v>
      </c>
      <c r="BG300" s="173" t="n">
        <f aca="false">IF(N300="zákl. přenesená",J300,0)</f>
        <v>0</v>
      </c>
      <c r="BH300" s="173" t="n">
        <f aca="false">IF(N300="sníž. přenesená",J300,0)</f>
        <v>0</v>
      </c>
      <c r="BI300" s="173" t="n">
        <f aca="false">IF(N300="nulová",J300,0)</f>
        <v>0</v>
      </c>
      <c r="BJ300" s="3" t="s">
        <v>134</v>
      </c>
      <c r="BK300" s="173" t="n">
        <f aca="false">ROUND(I300*H300,2)</f>
        <v>0</v>
      </c>
      <c r="BL300" s="3" t="s">
        <v>201</v>
      </c>
      <c r="BM300" s="172" t="s">
        <v>650</v>
      </c>
    </row>
    <row r="301" s="174" customFormat="true" ht="12.8" hidden="false" customHeight="false" outlineLevel="0" collapsed="false">
      <c r="B301" s="175"/>
      <c r="D301" s="110" t="s">
        <v>145</v>
      </c>
      <c r="E301" s="177"/>
      <c r="F301" s="178" t="s">
        <v>651</v>
      </c>
      <c r="H301" s="179" t="n">
        <v>19.8</v>
      </c>
      <c r="I301" s="180"/>
      <c r="L301" s="175"/>
      <c r="M301" s="181"/>
      <c r="N301" s="182"/>
      <c r="O301" s="182"/>
      <c r="P301" s="182"/>
      <c r="Q301" s="182"/>
      <c r="R301" s="182"/>
      <c r="S301" s="182"/>
      <c r="T301" s="183"/>
      <c r="AT301" s="177" t="s">
        <v>145</v>
      </c>
      <c r="AU301" s="177" t="s">
        <v>134</v>
      </c>
      <c r="AV301" s="174" t="s">
        <v>134</v>
      </c>
      <c r="AW301" s="174" t="s">
        <v>31</v>
      </c>
      <c r="AX301" s="174" t="s">
        <v>75</v>
      </c>
      <c r="AY301" s="177" t="s">
        <v>125</v>
      </c>
    </row>
    <row r="302" s="174" customFormat="true" ht="12.8" hidden="false" customHeight="false" outlineLevel="0" collapsed="false">
      <c r="B302" s="175"/>
      <c r="D302" s="110" t="s">
        <v>145</v>
      </c>
      <c r="E302" s="177"/>
      <c r="F302" s="178" t="s">
        <v>652</v>
      </c>
      <c r="H302" s="179" t="n">
        <v>9.9</v>
      </c>
      <c r="I302" s="180"/>
      <c r="L302" s="175"/>
      <c r="M302" s="181"/>
      <c r="N302" s="182"/>
      <c r="O302" s="182"/>
      <c r="P302" s="182"/>
      <c r="Q302" s="182"/>
      <c r="R302" s="182"/>
      <c r="S302" s="182"/>
      <c r="T302" s="183"/>
      <c r="AT302" s="177" t="s">
        <v>145</v>
      </c>
      <c r="AU302" s="177" t="s">
        <v>134</v>
      </c>
      <c r="AV302" s="174" t="s">
        <v>134</v>
      </c>
      <c r="AW302" s="174" t="s">
        <v>31</v>
      </c>
      <c r="AX302" s="174" t="s">
        <v>75</v>
      </c>
      <c r="AY302" s="177" t="s">
        <v>125</v>
      </c>
    </row>
    <row r="303" s="184" customFormat="true" ht="12.8" hidden="false" customHeight="false" outlineLevel="0" collapsed="false">
      <c r="B303" s="185"/>
      <c r="D303" s="110" t="s">
        <v>145</v>
      </c>
      <c r="E303" s="186"/>
      <c r="F303" s="187" t="s">
        <v>156</v>
      </c>
      <c r="H303" s="188" t="n">
        <v>29.7</v>
      </c>
      <c r="I303" s="189"/>
      <c r="L303" s="185"/>
      <c r="M303" s="190"/>
      <c r="N303" s="191"/>
      <c r="O303" s="191"/>
      <c r="P303" s="191"/>
      <c r="Q303" s="191"/>
      <c r="R303" s="191"/>
      <c r="S303" s="191"/>
      <c r="T303" s="192"/>
      <c r="AT303" s="186" t="s">
        <v>145</v>
      </c>
      <c r="AU303" s="186" t="s">
        <v>134</v>
      </c>
      <c r="AV303" s="184" t="s">
        <v>133</v>
      </c>
      <c r="AW303" s="184" t="s">
        <v>31</v>
      </c>
      <c r="AX303" s="184" t="s">
        <v>80</v>
      </c>
      <c r="AY303" s="186" t="s">
        <v>125</v>
      </c>
    </row>
    <row r="304" s="27" customFormat="true" ht="16.5" hidden="false" customHeight="true" outlineLevel="0" collapsed="false">
      <c r="A304" s="22"/>
      <c r="B304" s="160"/>
      <c r="C304" s="204" t="s">
        <v>653</v>
      </c>
      <c r="D304" s="204" t="s">
        <v>128</v>
      </c>
      <c r="E304" s="162" t="s">
        <v>654</v>
      </c>
      <c r="F304" s="163" t="s">
        <v>655</v>
      </c>
      <c r="G304" s="164" t="s">
        <v>131</v>
      </c>
      <c r="H304" s="165" t="n">
        <v>12</v>
      </c>
      <c r="I304" s="166"/>
      <c r="J304" s="167" t="n">
        <f aca="false">ROUND(I304*H304,2)</f>
        <v>0</v>
      </c>
      <c r="K304" s="163" t="s">
        <v>132</v>
      </c>
      <c r="L304" s="23"/>
      <c r="M304" s="168"/>
      <c r="N304" s="169" t="s">
        <v>41</v>
      </c>
      <c r="O304" s="60"/>
      <c r="P304" s="170" t="n">
        <f aca="false">O304*H304</f>
        <v>0</v>
      </c>
      <c r="Q304" s="170" t="n">
        <v>0</v>
      </c>
      <c r="R304" s="170" t="n">
        <f aca="false">Q304*H304</f>
        <v>0</v>
      </c>
      <c r="S304" s="170" t="n">
        <v>0</v>
      </c>
      <c r="T304" s="171" t="n">
        <f aca="false">S304*H304</f>
        <v>0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72" t="s">
        <v>201</v>
      </c>
      <c r="AT304" s="172" t="s">
        <v>128</v>
      </c>
      <c r="AU304" s="172" t="s">
        <v>134</v>
      </c>
      <c r="AY304" s="3" t="s">
        <v>125</v>
      </c>
      <c r="BE304" s="173" t="n">
        <f aca="false">IF(N304="základní",J304,0)</f>
        <v>0</v>
      </c>
      <c r="BF304" s="173" t="n">
        <f aca="false">IF(N304="snížená",J304,0)</f>
        <v>0</v>
      </c>
      <c r="BG304" s="173" t="n">
        <f aca="false">IF(N304="zákl. přenesená",J304,0)</f>
        <v>0</v>
      </c>
      <c r="BH304" s="173" t="n">
        <f aca="false">IF(N304="sníž. přenesená",J304,0)</f>
        <v>0</v>
      </c>
      <c r="BI304" s="173" t="n">
        <f aca="false">IF(N304="nulová",J304,0)</f>
        <v>0</v>
      </c>
      <c r="BJ304" s="3" t="s">
        <v>134</v>
      </c>
      <c r="BK304" s="173" t="n">
        <f aca="false">ROUND(I304*H304,2)</f>
        <v>0</v>
      </c>
      <c r="BL304" s="3" t="s">
        <v>201</v>
      </c>
      <c r="BM304" s="172" t="s">
        <v>656</v>
      </c>
    </row>
    <row r="305" s="27" customFormat="true" ht="24.15" hidden="false" customHeight="true" outlineLevel="0" collapsed="false">
      <c r="A305" s="22"/>
      <c r="B305" s="160"/>
      <c r="C305" s="204" t="s">
        <v>657</v>
      </c>
      <c r="D305" s="204" t="s">
        <v>128</v>
      </c>
      <c r="E305" s="162" t="s">
        <v>658</v>
      </c>
      <c r="F305" s="163" t="s">
        <v>659</v>
      </c>
      <c r="G305" s="164" t="s">
        <v>287</v>
      </c>
      <c r="H305" s="193"/>
      <c r="I305" s="166"/>
      <c r="J305" s="167" t="n">
        <f aca="false">ROUND(I305*H305,2)</f>
        <v>0</v>
      </c>
      <c r="K305" s="163" t="s">
        <v>132</v>
      </c>
      <c r="L305" s="23"/>
      <c r="M305" s="168"/>
      <c r="N305" s="169" t="s">
        <v>41</v>
      </c>
      <c r="O305" s="60"/>
      <c r="P305" s="170" t="n">
        <f aca="false">O305*H305</f>
        <v>0</v>
      </c>
      <c r="Q305" s="170" t="n">
        <v>0</v>
      </c>
      <c r="R305" s="170" t="n">
        <f aca="false">Q305*H305</f>
        <v>0</v>
      </c>
      <c r="S305" s="170" t="n">
        <v>0</v>
      </c>
      <c r="T305" s="171" t="n">
        <f aca="false">S305*H305</f>
        <v>0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72" t="s">
        <v>201</v>
      </c>
      <c r="AT305" s="172" t="s">
        <v>128</v>
      </c>
      <c r="AU305" s="172" t="s">
        <v>134</v>
      </c>
      <c r="AY305" s="3" t="s">
        <v>125</v>
      </c>
      <c r="BE305" s="173" t="n">
        <f aca="false">IF(N305="základní",J305,0)</f>
        <v>0</v>
      </c>
      <c r="BF305" s="173" t="n">
        <f aca="false">IF(N305="snížená",J305,0)</f>
        <v>0</v>
      </c>
      <c r="BG305" s="173" t="n">
        <f aca="false">IF(N305="zákl. přenesená",J305,0)</f>
        <v>0</v>
      </c>
      <c r="BH305" s="173" t="n">
        <f aca="false">IF(N305="sníž. přenesená",J305,0)</f>
        <v>0</v>
      </c>
      <c r="BI305" s="173" t="n">
        <f aca="false">IF(N305="nulová",J305,0)</f>
        <v>0</v>
      </c>
      <c r="BJ305" s="3" t="s">
        <v>134</v>
      </c>
      <c r="BK305" s="173" t="n">
        <f aca="false">ROUND(I305*H305,2)</f>
        <v>0</v>
      </c>
      <c r="BL305" s="3" t="s">
        <v>201</v>
      </c>
      <c r="BM305" s="172" t="s">
        <v>660</v>
      </c>
    </row>
    <row r="306" s="146" customFormat="true" ht="22.8" hidden="false" customHeight="true" outlineLevel="0" collapsed="false">
      <c r="B306" s="147"/>
      <c r="D306" s="148" t="s">
        <v>74</v>
      </c>
      <c r="E306" s="158" t="s">
        <v>661</v>
      </c>
      <c r="F306" s="158" t="s">
        <v>662</v>
      </c>
      <c r="I306" s="150"/>
      <c r="J306" s="159" t="n">
        <f aca="false">BK306</f>
        <v>0</v>
      </c>
      <c r="L306" s="147"/>
      <c r="M306" s="152"/>
      <c r="N306" s="153"/>
      <c r="O306" s="153"/>
      <c r="P306" s="154" t="n">
        <f aca="false">SUM(P307:P312)</f>
        <v>0</v>
      </c>
      <c r="Q306" s="153"/>
      <c r="R306" s="154" t="n">
        <f aca="false">SUM(R307:R312)</f>
        <v>0.0060888</v>
      </c>
      <c r="S306" s="153"/>
      <c r="T306" s="155" t="n">
        <f aca="false">SUM(T307:T312)</f>
        <v>0</v>
      </c>
      <c r="AR306" s="148" t="s">
        <v>134</v>
      </c>
      <c r="AT306" s="156" t="s">
        <v>74</v>
      </c>
      <c r="AU306" s="156" t="s">
        <v>80</v>
      </c>
      <c r="AY306" s="148" t="s">
        <v>125</v>
      </c>
      <c r="BK306" s="157" t="n">
        <f aca="false">SUM(BK307:BK312)</f>
        <v>0</v>
      </c>
    </row>
    <row r="307" s="27" customFormat="true" ht="24.15" hidden="false" customHeight="true" outlineLevel="0" collapsed="false">
      <c r="A307" s="22"/>
      <c r="B307" s="160"/>
      <c r="C307" s="204" t="s">
        <v>663</v>
      </c>
      <c r="D307" s="204" t="s">
        <v>128</v>
      </c>
      <c r="E307" s="162" t="s">
        <v>664</v>
      </c>
      <c r="F307" s="163" t="s">
        <v>665</v>
      </c>
      <c r="G307" s="164" t="s">
        <v>138</v>
      </c>
      <c r="H307" s="165" t="n">
        <v>10.32</v>
      </c>
      <c r="I307" s="166"/>
      <c r="J307" s="167" t="n">
        <f aca="false">ROUND(I307*H307,2)</f>
        <v>0</v>
      </c>
      <c r="K307" s="163" t="s">
        <v>132</v>
      </c>
      <c r="L307" s="23"/>
      <c r="M307" s="168"/>
      <c r="N307" s="169" t="s">
        <v>41</v>
      </c>
      <c r="O307" s="60"/>
      <c r="P307" s="170" t="n">
        <f aca="false">O307*H307</f>
        <v>0</v>
      </c>
      <c r="Q307" s="170" t="n">
        <v>2E-005</v>
      </c>
      <c r="R307" s="170" t="n">
        <f aca="false">Q307*H307</f>
        <v>0.0002064</v>
      </c>
      <c r="S307" s="170" t="n">
        <v>0</v>
      </c>
      <c r="T307" s="171" t="n">
        <f aca="false">S307*H307</f>
        <v>0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72" t="s">
        <v>201</v>
      </c>
      <c r="AT307" s="172" t="s">
        <v>128</v>
      </c>
      <c r="AU307" s="172" t="s">
        <v>134</v>
      </c>
      <c r="AY307" s="3" t="s">
        <v>125</v>
      </c>
      <c r="BE307" s="173" t="n">
        <f aca="false">IF(N307="základní",J307,0)</f>
        <v>0</v>
      </c>
      <c r="BF307" s="173" t="n">
        <f aca="false">IF(N307="snížená",J307,0)</f>
        <v>0</v>
      </c>
      <c r="BG307" s="173" t="n">
        <f aca="false">IF(N307="zákl. přenesená",J307,0)</f>
        <v>0</v>
      </c>
      <c r="BH307" s="173" t="n">
        <f aca="false">IF(N307="sníž. přenesená",J307,0)</f>
        <v>0</v>
      </c>
      <c r="BI307" s="173" t="n">
        <f aca="false">IF(N307="nulová",J307,0)</f>
        <v>0</v>
      </c>
      <c r="BJ307" s="3" t="s">
        <v>134</v>
      </c>
      <c r="BK307" s="173" t="n">
        <f aca="false">ROUND(I307*H307,2)</f>
        <v>0</v>
      </c>
      <c r="BL307" s="3" t="s">
        <v>201</v>
      </c>
      <c r="BM307" s="172" t="s">
        <v>666</v>
      </c>
    </row>
    <row r="308" s="27" customFormat="true" ht="24.15" hidden="false" customHeight="true" outlineLevel="0" collapsed="false">
      <c r="A308" s="22"/>
      <c r="B308" s="160"/>
      <c r="C308" s="204" t="s">
        <v>667</v>
      </c>
      <c r="D308" s="204" t="s">
        <v>128</v>
      </c>
      <c r="E308" s="162" t="s">
        <v>668</v>
      </c>
      <c r="F308" s="163" t="s">
        <v>669</v>
      </c>
      <c r="G308" s="164" t="s">
        <v>138</v>
      </c>
      <c r="H308" s="165" t="n">
        <v>10.32</v>
      </c>
      <c r="I308" s="166"/>
      <c r="J308" s="167" t="n">
        <f aca="false">ROUND(I308*H308,2)</f>
        <v>0</v>
      </c>
      <c r="K308" s="163" t="s">
        <v>132</v>
      </c>
      <c r="L308" s="23"/>
      <c r="M308" s="168"/>
      <c r="N308" s="169" t="s">
        <v>41</v>
      </c>
      <c r="O308" s="60"/>
      <c r="P308" s="170" t="n">
        <f aca="false">O308*H308</f>
        <v>0</v>
      </c>
      <c r="Q308" s="170" t="n">
        <v>0.00013</v>
      </c>
      <c r="R308" s="170" t="n">
        <f aca="false">Q308*H308</f>
        <v>0.0013416</v>
      </c>
      <c r="S308" s="170" t="n">
        <v>0</v>
      </c>
      <c r="T308" s="171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72" t="s">
        <v>201</v>
      </c>
      <c r="AT308" s="172" t="s">
        <v>128</v>
      </c>
      <c r="AU308" s="172" t="s">
        <v>134</v>
      </c>
      <c r="AY308" s="3" t="s">
        <v>125</v>
      </c>
      <c r="BE308" s="173" t="n">
        <f aca="false">IF(N308="základní",J308,0)</f>
        <v>0</v>
      </c>
      <c r="BF308" s="173" t="n">
        <f aca="false">IF(N308="snížená",J308,0)</f>
        <v>0</v>
      </c>
      <c r="BG308" s="173" t="n">
        <f aca="false">IF(N308="zákl. přenesená",J308,0)</f>
        <v>0</v>
      </c>
      <c r="BH308" s="173" t="n">
        <f aca="false">IF(N308="sníž. přenesená",J308,0)</f>
        <v>0</v>
      </c>
      <c r="BI308" s="173" t="n">
        <f aca="false">IF(N308="nulová",J308,0)</f>
        <v>0</v>
      </c>
      <c r="BJ308" s="3" t="s">
        <v>134</v>
      </c>
      <c r="BK308" s="173" t="n">
        <f aca="false">ROUND(I308*H308,2)</f>
        <v>0</v>
      </c>
      <c r="BL308" s="3" t="s">
        <v>201</v>
      </c>
      <c r="BM308" s="172" t="s">
        <v>670</v>
      </c>
    </row>
    <row r="309" s="27" customFormat="true" ht="24.15" hidden="false" customHeight="true" outlineLevel="0" collapsed="false">
      <c r="A309" s="22"/>
      <c r="B309" s="160"/>
      <c r="C309" s="204" t="s">
        <v>671</v>
      </c>
      <c r="D309" s="204" t="s">
        <v>128</v>
      </c>
      <c r="E309" s="162" t="s">
        <v>672</v>
      </c>
      <c r="F309" s="163" t="s">
        <v>673</v>
      </c>
      <c r="G309" s="164" t="s">
        <v>138</v>
      </c>
      <c r="H309" s="165" t="n">
        <v>10.32</v>
      </c>
      <c r="I309" s="166"/>
      <c r="J309" s="167" t="n">
        <f aca="false">ROUND(I309*H309,2)</f>
        <v>0</v>
      </c>
      <c r="K309" s="163" t="s">
        <v>132</v>
      </c>
      <c r="L309" s="23"/>
      <c r="M309" s="168"/>
      <c r="N309" s="169" t="s">
        <v>41</v>
      </c>
      <c r="O309" s="60"/>
      <c r="P309" s="170" t="n">
        <f aca="false">O309*H309</f>
        <v>0</v>
      </c>
      <c r="Q309" s="170" t="n">
        <v>0.00012</v>
      </c>
      <c r="R309" s="170" t="n">
        <f aca="false">Q309*H309</f>
        <v>0.0012384</v>
      </c>
      <c r="S309" s="170" t="n">
        <v>0</v>
      </c>
      <c r="T309" s="171" t="n">
        <f aca="false">S309*H309</f>
        <v>0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172" t="s">
        <v>201</v>
      </c>
      <c r="AT309" s="172" t="s">
        <v>128</v>
      </c>
      <c r="AU309" s="172" t="s">
        <v>134</v>
      </c>
      <c r="AY309" s="3" t="s">
        <v>125</v>
      </c>
      <c r="BE309" s="173" t="n">
        <f aca="false">IF(N309="základní",J309,0)</f>
        <v>0</v>
      </c>
      <c r="BF309" s="173" t="n">
        <f aca="false">IF(N309="snížená",J309,0)</f>
        <v>0</v>
      </c>
      <c r="BG309" s="173" t="n">
        <f aca="false">IF(N309="zákl. přenesená",J309,0)</f>
        <v>0</v>
      </c>
      <c r="BH309" s="173" t="n">
        <f aca="false">IF(N309="sníž. přenesená",J309,0)</f>
        <v>0</v>
      </c>
      <c r="BI309" s="173" t="n">
        <f aca="false">IF(N309="nulová",J309,0)</f>
        <v>0</v>
      </c>
      <c r="BJ309" s="3" t="s">
        <v>134</v>
      </c>
      <c r="BK309" s="173" t="n">
        <f aca="false">ROUND(I309*H309,2)</f>
        <v>0</v>
      </c>
      <c r="BL309" s="3" t="s">
        <v>201</v>
      </c>
      <c r="BM309" s="172" t="s">
        <v>674</v>
      </c>
    </row>
    <row r="310" s="27" customFormat="true" ht="24.15" hidden="false" customHeight="true" outlineLevel="0" collapsed="false">
      <c r="A310" s="22"/>
      <c r="B310" s="160"/>
      <c r="C310" s="204" t="s">
        <v>675</v>
      </c>
      <c r="D310" s="204" t="s">
        <v>128</v>
      </c>
      <c r="E310" s="162" t="s">
        <v>676</v>
      </c>
      <c r="F310" s="163" t="s">
        <v>677</v>
      </c>
      <c r="G310" s="164" t="s">
        <v>138</v>
      </c>
      <c r="H310" s="165" t="n">
        <v>10.32</v>
      </c>
      <c r="I310" s="166"/>
      <c r="J310" s="167" t="n">
        <f aca="false">ROUND(I310*H310,2)</f>
        <v>0</v>
      </c>
      <c r="K310" s="163" t="s">
        <v>132</v>
      </c>
      <c r="L310" s="23"/>
      <c r="M310" s="168"/>
      <c r="N310" s="169" t="s">
        <v>41</v>
      </c>
      <c r="O310" s="60"/>
      <c r="P310" s="170" t="n">
        <f aca="false">O310*H310</f>
        <v>0</v>
      </c>
      <c r="Q310" s="170" t="n">
        <v>0.00032</v>
      </c>
      <c r="R310" s="170" t="n">
        <f aca="false">Q310*H310</f>
        <v>0.0033024</v>
      </c>
      <c r="S310" s="170" t="n">
        <v>0</v>
      </c>
      <c r="T310" s="171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72" t="s">
        <v>201</v>
      </c>
      <c r="AT310" s="172" t="s">
        <v>128</v>
      </c>
      <c r="AU310" s="172" t="s">
        <v>134</v>
      </c>
      <c r="AY310" s="3" t="s">
        <v>125</v>
      </c>
      <c r="BE310" s="173" t="n">
        <f aca="false">IF(N310="základní",J310,0)</f>
        <v>0</v>
      </c>
      <c r="BF310" s="173" t="n">
        <f aca="false">IF(N310="snížená",J310,0)</f>
        <v>0</v>
      </c>
      <c r="BG310" s="173" t="n">
        <f aca="false">IF(N310="zákl. přenesená",J310,0)</f>
        <v>0</v>
      </c>
      <c r="BH310" s="173" t="n">
        <f aca="false">IF(N310="sníž. přenesená",J310,0)</f>
        <v>0</v>
      </c>
      <c r="BI310" s="173" t="n">
        <f aca="false">IF(N310="nulová",J310,0)</f>
        <v>0</v>
      </c>
      <c r="BJ310" s="3" t="s">
        <v>134</v>
      </c>
      <c r="BK310" s="173" t="n">
        <f aca="false">ROUND(I310*H310,2)</f>
        <v>0</v>
      </c>
      <c r="BL310" s="3" t="s">
        <v>201</v>
      </c>
      <c r="BM310" s="172" t="s">
        <v>678</v>
      </c>
    </row>
    <row r="311" s="174" customFormat="true" ht="12.8" hidden="false" customHeight="false" outlineLevel="0" collapsed="false">
      <c r="B311" s="175"/>
      <c r="D311" s="110" t="s">
        <v>145</v>
      </c>
      <c r="E311" s="177"/>
      <c r="F311" s="178" t="s">
        <v>679</v>
      </c>
      <c r="H311" s="179" t="n">
        <v>10.32</v>
      </c>
      <c r="I311" s="180"/>
      <c r="L311" s="175"/>
      <c r="M311" s="181"/>
      <c r="N311" s="182"/>
      <c r="O311" s="182"/>
      <c r="P311" s="182"/>
      <c r="Q311" s="182"/>
      <c r="R311" s="182"/>
      <c r="S311" s="182"/>
      <c r="T311" s="183"/>
      <c r="AT311" s="177" t="s">
        <v>145</v>
      </c>
      <c r="AU311" s="177" t="s">
        <v>134</v>
      </c>
      <c r="AV311" s="174" t="s">
        <v>134</v>
      </c>
      <c r="AW311" s="174" t="s">
        <v>31</v>
      </c>
      <c r="AX311" s="174" t="s">
        <v>80</v>
      </c>
      <c r="AY311" s="177" t="s">
        <v>125</v>
      </c>
    </row>
    <row r="312" s="27" customFormat="true" ht="16.5" hidden="false" customHeight="true" outlineLevel="0" collapsed="false">
      <c r="A312" s="22"/>
      <c r="B312" s="160"/>
      <c r="C312" s="204" t="s">
        <v>680</v>
      </c>
      <c r="D312" s="204" t="s">
        <v>128</v>
      </c>
      <c r="E312" s="162" t="s">
        <v>681</v>
      </c>
      <c r="F312" s="163" t="s">
        <v>682</v>
      </c>
      <c r="G312" s="164" t="s">
        <v>547</v>
      </c>
      <c r="H312" s="165" t="n">
        <v>1</v>
      </c>
      <c r="I312" s="166"/>
      <c r="J312" s="167" t="n">
        <f aca="false">ROUND(I312*H312,2)</f>
        <v>0</v>
      </c>
      <c r="K312" s="163"/>
      <c r="L312" s="23"/>
      <c r="M312" s="168"/>
      <c r="N312" s="169" t="s">
        <v>41</v>
      </c>
      <c r="O312" s="60"/>
      <c r="P312" s="170" t="n">
        <f aca="false">O312*H312</f>
        <v>0</v>
      </c>
      <c r="Q312" s="170" t="n">
        <v>0</v>
      </c>
      <c r="R312" s="170" t="n">
        <f aca="false">Q312*H312</f>
        <v>0</v>
      </c>
      <c r="S312" s="170" t="n">
        <v>0</v>
      </c>
      <c r="T312" s="171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2" t="s">
        <v>201</v>
      </c>
      <c r="AT312" s="172" t="s">
        <v>128</v>
      </c>
      <c r="AU312" s="172" t="s">
        <v>134</v>
      </c>
      <c r="AY312" s="3" t="s">
        <v>125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3" t="s">
        <v>134</v>
      </c>
      <c r="BK312" s="173" t="n">
        <f aca="false">ROUND(I312*H312,2)</f>
        <v>0</v>
      </c>
      <c r="BL312" s="3" t="s">
        <v>201</v>
      </c>
      <c r="BM312" s="172" t="s">
        <v>683</v>
      </c>
    </row>
    <row r="313" s="146" customFormat="true" ht="22.8" hidden="false" customHeight="true" outlineLevel="0" collapsed="false">
      <c r="B313" s="147"/>
      <c r="D313" s="148" t="s">
        <v>74</v>
      </c>
      <c r="E313" s="158" t="s">
        <v>684</v>
      </c>
      <c r="F313" s="158" t="s">
        <v>685</v>
      </c>
      <c r="I313" s="150"/>
      <c r="J313" s="159" t="n">
        <f aca="false">BK313</f>
        <v>0</v>
      </c>
      <c r="L313" s="147"/>
      <c r="M313" s="152"/>
      <c r="N313" s="153"/>
      <c r="O313" s="153"/>
      <c r="P313" s="154" t="n">
        <f aca="false">SUM(P314:P320)</f>
        <v>0</v>
      </c>
      <c r="Q313" s="153"/>
      <c r="R313" s="154" t="n">
        <f aca="false">SUM(R314:R320)</f>
        <v>0.053565</v>
      </c>
      <c r="S313" s="153"/>
      <c r="T313" s="155" t="n">
        <f aca="false">SUM(T314:T320)</f>
        <v>0.0110701</v>
      </c>
      <c r="AR313" s="148" t="s">
        <v>134</v>
      </c>
      <c r="AT313" s="156" t="s">
        <v>74</v>
      </c>
      <c r="AU313" s="156" t="s">
        <v>80</v>
      </c>
      <c r="AY313" s="148" t="s">
        <v>125</v>
      </c>
      <c r="BK313" s="157" t="n">
        <f aca="false">SUM(BK314:BK320)</f>
        <v>0</v>
      </c>
    </row>
    <row r="314" s="27" customFormat="true" ht="16.5" hidden="false" customHeight="true" outlineLevel="0" collapsed="false">
      <c r="A314" s="22"/>
      <c r="B314" s="160"/>
      <c r="C314" s="204" t="s">
        <v>686</v>
      </c>
      <c r="D314" s="204" t="s">
        <v>128</v>
      </c>
      <c r="E314" s="162" t="s">
        <v>687</v>
      </c>
      <c r="F314" s="163" t="s">
        <v>688</v>
      </c>
      <c r="G314" s="164" t="s">
        <v>138</v>
      </c>
      <c r="H314" s="165" t="n">
        <v>35.71</v>
      </c>
      <c r="I314" s="166"/>
      <c r="J314" s="167" t="n">
        <f aca="false">ROUND(I314*H314,2)</f>
        <v>0</v>
      </c>
      <c r="K314" s="163" t="s">
        <v>132</v>
      </c>
      <c r="L314" s="23"/>
      <c r="M314" s="168"/>
      <c r="N314" s="169" t="s">
        <v>41</v>
      </c>
      <c r="O314" s="60"/>
      <c r="P314" s="170" t="n">
        <f aca="false">O314*H314</f>
        <v>0</v>
      </c>
      <c r="Q314" s="170" t="n">
        <v>0.001</v>
      </c>
      <c r="R314" s="170" t="n">
        <f aca="false">Q314*H314</f>
        <v>0.03571</v>
      </c>
      <c r="S314" s="170" t="n">
        <v>0.00031</v>
      </c>
      <c r="T314" s="171" t="n">
        <f aca="false">S314*H314</f>
        <v>0.0110701</v>
      </c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R314" s="172" t="s">
        <v>201</v>
      </c>
      <c r="AT314" s="172" t="s">
        <v>128</v>
      </c>
      <c r="AU314" s="172" t="s">
        <v>134</v>
      </c>
      <c r="AY314" s="3" t="s">
        <v>125</v>
      </c>
      <c r="BE314" s="173" t="n">
        <f aca="false">IF(N314="základní",J314,0)</f>
        <v>0</v>
      </c>
      <c r="BF314" s="173" t="n">
        <f aca="false">IF(N314="snížená",J314,0)</f>
        <v>0</v>
      </c>
      <c r="BG314" s="173" t="n">
        <f aca="false">IF(N314="zákl. přenesená",J314,0)</f>
        <v>0</v>
      </c>
      <c r="BH314" s="173" t="n">
        <f aca="false">IF(N314="sníž. přenesená",J314,0)</f>
        <v>0</v>
      </c>
      <c r="BI314" s="173" t="n">
        <f aca="false">IF(N314="nulová",J314,0)</f>
        <v>0</v>
      </c>
      <c r="BJ314" s="3" t="s">
        <v>134</v>
      </c>
      <c r="BK314" s="173" t="n">
        <f aca="false">ROUND(I314*H314,2)</f>
        <v>0</v>
      </c>
      <c r="BL314" s="3" t="s">
        <v>201</v>
      </c>
      <c r="BM314" s="172" t="s">
        <v>689</v>
      </c>
    </row>
    <row r="315" s="174" customFormat="true" ht="12.8" hidden="false" customHeight="false" outlineLevel="0" collapsed="false">
      <c r="B315" s="175"/>
      <c r="D315" s="110" t="s">
        <v>145</v>
      </c>
      <c r="E315" s="177"/>
      <c r="F315" s="178" t="s">
        <v>690</v>
      </c>
      <c r="H315" s="179" t="n">
        <v>5.71</v>
      </c>
      <c r="I315" s="180"/>
      <c r="L315" s="175"/>
      <c r="M315" s="181"/>
      <c r="N315" s="182"/>
      <c r="O315" s="182"/>
      <c r="P315" s="182"/>
      <c r="Q315" s="182"/>
      <c r="R315" s="182"/>
      <c r="S315" s="182"/>
      <c r="T315" s="183"/>
      <c r="AT315" s="177" t="s">
        <v>145</v>
      </c>
      <c r="AU315" s="177" t="s">
        <v>134</v>
      </c>
      <c r="AV315" s="174" t="s">
        <v>134</v>
      </c>
      <c r="AW315" s="174" t="s">
        <v>31</v>
      </c>
      <c r="AX315" s="174" t="s">
        <v>75</v>
      </c>
      <c r="AY315" s="177" t="s">
        <v>125</v>
      </c>
    </row>
    <row r="316" s="174" customFormat="true" ht="12.8" hidden="false" customHeight="false" outlineLevel="0" collapsed="false">
      <c r="B316" s="175"/>
      <c r="D316" s="110" t="s">
        <v>145</v>
      </c>
      <c r="E316" s="177"/>
      <c r="F316" s="178" t="s">
        <v>691</v>
      </c>
      <c r="H316" s="179" t="n">
        <v>30</v>
      </c>
      <c r="I316" s="180"/>
      <c r="L316" s="175"/>
      <c r="M316" s="181"/>
      <c r="N316" s="182"/>
      <c r="O316" s="182"/>
      <c r="P316" s="182"/>
      <c r="Q316" s="182"/>
      <c r="R316" s="182"/>
      <c r="S316" s="182"/>
      <c r="T316" s="183"/>
      <c r="AT316" s="177" t="s">
        <v>145</v>
      </c>
      <c r="AU316" s="177" t="s">
        <v>134</v>
      </c>
      <c r="AV316" s="174" t="s">
        <v>134</v>
      </c>
      <c r="AW316" s="174" t="s">
        <v>31</v>
      </c>
      <c r="AX316" s="174" t="s">
        <v>75</v>
      </c>
      <c r="AY316" s="177" t="s">
        <v>125</v>
      </c>
    </row>
    <row r="317" s="184" customFormat="true" ht="12.8" hidden="false" customHeight="false" outlineLevel="0" collapsed="false">
      <c r="B317" s="185"/>
      <c r="D317" s="110" t="s">
        <v>145</v>
      </c>
      <c r="E317" s="186"/>
      <c r="F317" s="187" t="s">
        <v>156</v>
      </c>
      <c r="H317" s="188" t="n">
        <v>35.71</v>
      </c>
      <c r="I317" s="189"/>
      <c r="L317" s="185"/>
      <c r="M317" s="190"/>
      <c r="N317" s="191"/>
      <c r="O317" s="191"/>
      <c r="P317" s="191"/>
      <c r="Q317" s="191"/>
      <c r="R317" s="191"/>
      <c r="S317" s="191"/>
      <c r="T317" s="192"/>
      <c r="AT317" s="186" t="s">
        <v>145</v>
      </c>
      <c r="AU317" s="186" t="s">
        <v>134</v>
      </c>
      <c r="AV317" s="184" t="s">
        <v>133</v>
      </c>
      <c r="AW317" s="184" t="s">
        <v>31</v>
      </c>
      <c r="AX317" s="184" t="s">
        <v>80</v>
      </c>
      <c r="AY317" s="186" t="s">
        <v>125</v>
      </c>
    </row>
    <row r="318" s="27" customFormat="true" ht="24.15" hidden="false" customHeight="true" outlineLevel="0" collapsed="false">
      <c r="A318" s="22"/>
      <c r="B318" s="160"/>
      <c r="C318" s="204" t="s">
        <v>692</v>
      </c>
      <c r="D318" s="204" t="s">
        <v>128</v>
      </c>
      <c r="E318" s="162" t="s">
        <v>693</v>
      </c>
      <c r="F318" s="163" t="s">
        <v>694</v>
      </c>
      <c r="G318" s="164" t="s">
        <v>138</v>
      </c>
      <c r="H318" s="165" t="n">
        <v>35.71</v>
      </c>
      <c r="I318" s="166"/>
      <c r="J318" s="167" t="n">
        <f aca="false">ROUND(I318*H318,2)</f>
        <v>0</v>
      </c>
      <c r="K318" s="163" t="s">
        <v>132</v>
      </c>
      <c r="L318" s="23"/>
      <c r="M318" s="168"/>
      <c r="N318" s="169" t="s">
        <v>41</v>
      </c>
      <c r="O318" s="60"/>
      <c r="P318" s="170" t="n">
        <f aca="false">O318*H318</f>
        <v>0</v>
      </c>
      <c r="Q318" s="170" t="n">
        <v>0</v>
      </c>
      <c r="R318" s="170" t="n">
        <f aca="false">Q318*H318</f>
        <v>0</v>
      </c>
      <c r="S318" s="170" t="n">
        <v>0</v>
      </c>
      <c r="T318" s="171" t="n">
        <f aca="false">S318*H318</f>
        <v>0</v>
      </c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R318" s="172" t="s">
        <v>201</v>
      </c>
      <c r="AT318" s="172" t="s">
        <v>128</v>
      </c>
      <c r="AU318" s="172" t="s">
        <v>134</v>
      </c>
      <c r="AY318" s="3" t="s">
        <v>125</v>
      </c>
      <c r="BE318" s="173" t="n">
        <f aca="false">IF(N318="základní",J318,0)</f>
        <v>0</v>
      </c>
      <c r="BF318" s="173" t="n">
        <f aca="false">IF(N318="snížená",J318,0)</f>
        <v>0</v>
      </c>
      <c r="BG318" s="173" t="n">
        <f aca="false">IF(N318="zákl. přenesená",J318,0)</f>
        <v>0</v>
      </c>
      <c r="BH318" s="173" t="n">
        <f aca="false">IF(N318="sníž. přenesená",J318,0)</f>
        <v>0</v>
      </c>
      <c r="BI318" s="173" t="n">
        <f aca="false">IF(N318="nulová",J318,0)</f>
        <v>0</v>
      </c>
      <c r="BJ318" s="3" t="s">
        <v>134</v>
      </c>
      <c r="BK318" s="173" t="n">
        <f aca="false">ROUND(I318*H318,2)</f>
        <v>0</v>
      </c>
      <c r="BL318" s="3" t="s">
        <v>201</v>
      </c>
      <c r="BM318" s="172" t="s">
        <v>695</v>
      </c>
    </row>
    <row r="319" s="27" customFormat="true" ht="24.15" hidden="false" customHeight="true" outlineLevel="0" collapsed="false">
      <c r="A319" s="22"/>
      <c r="B319" s="160"/>
      <c r="C319" s="204" t="s">
        <v>696</v>
      </c>
      <c r="D319" s="204" t="s">
        <v>128</v>
      </c>
      <c r="E319" s="162" t="s">
        <v>697</v>
      </c>
      <c r="F319" s="163" t="s">
        <v>698</v>
      </c>
      <c r="G319" s="164" t="s">
        <v>138</v>
      </c>
      <c r="H319" s="165" t="n">
        <v>35.71</v>
      </c>
      <c r="I319" s="166"/>
      <c r="J319" s="167" t="n">
        <f aca="false">ROUND(I319*H319,2)</f>
        <v>0</v>
      </c>
      <c r="K319" s="163" t="s">
        <v>132</v>
      </c>
      <c r="L319" s="23"/>
      <c r="M319" s="168"/>
      <c r="N319" s="169" t="s">
        <v>41</v>
      </c>
      <c r="O319" s="60"/>
      <c r="P319" s="170" t="n">
        <f aca="false">O319*H319</f>
        <v>0</v>
      </c>
      <c r="Q319" s="170" t="n">
        <v>0.00021</v>
      </c>
      <c r="R319" s="170" t="n">
        <f aca="false">Q319*H319</f>
        <v>0.0074991</v>
      </c>
      <c r="S319" s="170" t="n">
        <v>0</v>
      </c>
      <c r="T319" s="171" t="n">
        <f aca="false">S319*H319</f>
        <v>0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72" t="s">
        <v>201</v>
      </c>
      <c r="AT319" s="172" t="s">
        <v>128</v>
      </c>
      <c r="AU319" s="172" t="s">
        <v>134</v>
      </c>
      <c r="AY319" s="3" t="s">
        <v>125</v>
      </c>
      <c r="BE319" s="173" t="n">
        <f aca="false">IF(N319="základní",J319,0)</f>
        <v>0</v>
      </c>
      <c r="BF319" s="173" t="n">
        <f aca="false">IF(N319="snížená",J319,0)</f>
        <v>0</v>
      </c>
      <c r="BG319" s="173" t="n">
        <f aca="false">IF(N319="zákl. přenesená",J319,0)</f>
        <v>0</v>
      </c>
      <c r="BH319" s="173" t="n">
        <f aca="false">IF(N319="sníž. přenesená",J319,0)</f>
        <v>0</v>
      </c>
      <c r="BI319" s="173" t="n">
        <f aca="false">IF(N319="nulová",J319,0)</f>
        <v>0</v>
      </c>
      <c r="BJ319" s="3" t="s">
        <v>134</v>
      </c>
      <c r="BK319" s="173" t="n">
        <f aca="false">ROUND(I319*H319,2)</f>
        <v>0</v>
      </c>
      <c r="BL319" s="3" t="s">
        <v>201</v>
      </c>
      <c r="BM319" s="172" t="s">
        <v>699</v>
      </c>
    </row>
    <row r="320" s="27" customFormat="true" ht="24.15" hidden="false" customHeight="true" outlineLevel="0" collapsed="false">
      <c r="A320" s="22"/>
      <c r="B320" s="160"/>
      <c r="C320" s="204" t="s">
        <v>700</v>
      </c>
      <c r="D320" s="204" t="s">
        <v>128</v>
      </c>
      <c r="E320" s="162" t="s">
        <v>701</v>
      </c>
      <c r="F320" s="163" t="s">
        <v>702</v>
      </c>
      <c r="G320" s="164" t="s">
        <v>138</v>
      </c>
      <c r="H320" s="165" t="n">
        <v>35.71</v>
      </c>
      <c r="I320" s="166"/>
      <c r="J320" s="167" t="n">
        <f aca="false">ROUND(I320*H320,2)</f>
        <v>0</v>
      </c>
      <c r="K320" s="163" t="s">
        <v>132</v>
      </c>
      <c r="L320" s="23"/>
      <c r="M320" s="168"/>
      <c r="N320" s="169" t="s">
        <v>41</v>
      </c>
      <c r="O320" s="60"/>
      <c r="P320" s="170" t="n">
        <f aca="false">O320*H320</f>
        <v>0</v>
      </c>
      <c r="Q320" s="170" t="n">
        <v>0.00029</v>
      </c>
      <c r="R320" s="170" t="n">
        <f aca="false">Q320*H320</f>
        <v>0.0103559</v>
      </c>
      <c r="S320" s="170" t="n">
        <v>0</v>
      </c>
      <c r="T320" s="171" t="n">
        <f aca="false">S320*H320</f>
        <v>0</v>
      </c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R320" s="172" t="s">
        <v>201</v>
      </c>
      <c r="AT320" s="172" t="s">
        <v>128</v>
      </c>
      <c r="AU320" s="172" t="s">
        <v>134</v>
      </c>
      <c r="AY320" s="3" t="s">
        <v>125</v>
      </c>
      <c r="BE320" s="173" t="n">
        <f aca="false">IF(N320="základní",J320,0)</f>
        <v>0</v>
      </c>
      <c r="BF320" s="173" t="n">
        <f aca="false">IF(N320="snížená",J320,0)</f>
        <v>0</v>
      </c>
      <c r="BG320" s="173" t="n">
        <f aca="false">IF(N320="zákl. přenesená",J320,0)</f>
        <v>0</v>
      </c>
      <c r="BH320" s="173" t="n">
        <f aca="false">IF(N320="sníž. přenesená",J320,0)</f>
        <v>0</v>
      </c>
      <c r="BI320" s="173" t="n">
        <f aca="false">IF(N320="nulová",J320,0)</f>
        <v>0</v>
      </c>
      <c r="BJ320" s="3" t="s">
        <v>134</v>
      </c>
      <c r="BK320" s="173" t="n">
        <f aca="false">ROUND(I320*H320,2)</f>
        <v>0</v>
      </c>
      <c r="BL320" s="3" t="s">
        <v>201</v>
      </c>
      <c r="BM320" s="172" t="s">
        <v>703</v>
      </c>
    </row>
    <row r="321" s="146" customFormat="true" ht="25.9" hidden="false" customHeight="true" outlineLevel="0" collapsed="false">
      <c r="B321" s="147"/>
      <c r="D321" s="148" t="s">
        <v>74</v>
      </c>
      <c r="E321" s="149" t="s">
        <v>704</v>
      </c>
      <c r="F321" s="149" t="s">
        <v>705</v>
      </c>
      <c r="I321" s="150"/>
      <c r="J321" s="151" t="n">
        <f aca="false">BK321</f>
        <v>0</v>
      </c>
      <c r="L321" s="147"/>
      <c r="M321" s="152"/>
      <c r="N321" s="153"/>
      <c r="O321" s="153"/>
      <c r="P321" s="154" t="n">
        <f aca="false">SUM(P322:P329)</f>
        <v>0</v>
      </c>
      <c r="Q321" s="153"/>
      <c r="R321" s="154" t="n">
        <f aca="false">SUM(R322:R329)</f>
        <v>0</v>
      </c>
      <c r="S321" s="153"/>
      <c r="T321" s="155" t="n">
        <f aca="false">SUM(T322:T329)</f>
        <v>0</v>
      </c>
      <c r="AR321" s="148" t="s">
        <v>133</v>
      </c>
      <c r="AT321" s="156" t="s">
        <v>74</v>
      </c>
      <c r="AU321" s="156" t="s">
        <v>75</v>
      </c>
      <c r="AY321" s="148" t="s">
        <v>125</v>
      </c>
      <c r="BK321" s="157" t="n">
        <f aca="false">SUM(BK322:BK329)</f>
        <v>0</v>
      </c>
    </row>
    <row r="322" s="27" customFormat="true" ht="16.5" hidden="false" customHeight="true" outlineLevel="0" collapsed="false">
      <c r="A322" s="22"/>
      <c r="B322" s="160"/>
      <c r="C322" s="204" t="s">
        <v>706</v>
      </c>
      <c r="D322" s="204" t="s">
        <v>128</v>
      </c>
      <c r="E322" s="162" t="s">
        <v>707</v>
      </c>
      <c r="F322" s="163" t="s">
        <v>708</v>
      </c>
      <c r="G322" s="164" t="s">
        <v>709</v>
      </c>
      <c r="H322" s="165" t="n">
        <v>16</v>
      </c>
      <c r="I322" s="166"/>
      <c r="J322" s="167" t="n">
        <f aca="false">ROUND(I322*H322,2)</f>
        <v>0</v>
      </c>
      <c r="K322" s="163" t="s">
        <v>132</v>
      </c>
      <c r="L322" s="23"/>
      <c r="M322" s="168"/>
      <c r="N322" s="169" t="s">
        <v>41</v>
      </c>
      <c r="O322" s="60"/>
      <c r="P322" s="170" t="n">
        <f aca="false">O322*H322</f>
        <v>0</v>
      </c>
      <c r="Q322" s="170" t="n">
        <v>0</v>
      </c>
      <c r="R322" s="170" t="n">
        <f aca="false">Q322*H322</f>
        <v>0</v>
      </c>
      <c r="S322" s="170" t="n">
        <v>0</v>
      </c>
      <c r="T322" s="171" t="n">
        <f aca="false">S322*H322</f>
        <v>0</v>
      </c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R322" s="172" t="s">
        <v>710</v>
      </c>
      <c r="AT322" s="172" t="s">
        <v>128</v>
      </c>
      <c r="AU322" s="172" t="s">
        <v>80</v>
      </c>
      <c r="AY322" s="3" t="s">
        <v>125</v>
      </c>
      <c r="BE322" s="173" t="n">
        <f aca="false">IF(N322="základní",J322,0)</f>
        <v>0</v>
      </c>
      <c r="BF322" s="173" t="n">
        <f aca="false">IF(N322="snížená",J322,0)</f>
        <v>0</v>
      </c>
      <c r="BG322" s="173" t="n">
        <f aca="false">IF(N322="zákl. přenesená",J322,0)</f>
        <v>0</v>
      </c>
      <c r="BH322" s="173" t="n">
        <f aca="false">IF(N322="sníž. přenesená",J322,0)</f>
        <v>0</v>
      </c>
      <c r="BI322" s="173" t="n">
        <f aca="false">IF(N322="nulová",J322,0)</f>
        <v>0</v>
      </c>
      <c r="BJ322" s="3" t="s">
        <v>134</v>
      </c>
      <c r="BK322" s="173" t="n">
        <f aca="false">ROUND(I322*H322,2)</f>
        <v>0</v>
      </c>
      <c r="BL322" s="3" t="s">
        <v>710</v>
      </c>
      <c r="BM322" s="172" t="s">
        <v>711</v>
      </c>
    </row>
    <row r="323" s="174" customFormat="true" ht="12.8" hidden="false" customHeight="false" outlineLevel="0" collapsed="false">
      <c r="B323" s="175"/>
      <c r="D323" s="110" t="s">
        <v>145</v>
      </c>
      <c r="E323" s="177"/>
      <c r="F323" s="178" t="s">
        <v>712</v>
      </c>
      <c r="H323" s="179" t="n">
        <v>8</v>
      </c>
      <c r="I323" s="180"/>
      <c r="L323" s="175"/>
      <c r="M323" s="181"/>
      <c r="N323" s="182"/>
      <c r="O323" s="182"/>
      <c r="P323" s="182"/>
      <c r="Q323" s="182"/>
      <c r="R323" s="182"/>
      <c r="S323" s="182"/>
      <c r="T323" s="183"/>
      <c r="AT323" s="177" t="s">
        <v>145</v>
      </c>
      <c r="AU323" s="177" t="s">
        <v>80</v>
      </c>
      <c r="AV323" s="174" t="s">
        <v>134</v>
      </c>
      <c r="AW323" s="174" t="s">
        <v>31</v>
      </c>
      <c r="AX323" s="174" t="s">
        <v>75</v>
      </c>
      <c r="AY323" s="177" t="s">
        <v>125</v>
      </c>
    </row>
    <row r="324" s="174" customFormat="true" ht="12.8" hidden="false" customHeight="false" outlineLevel="0" collapsed="false">
      <c r="B324" s="175"/>
      <c r="D324" s="110" t="s">
        <v>145</v>
      </c>
      <c r="E324" s="177"/>
      <c r="F324" s="178" t="s">
        <v>713</v>
      </c>
      <c r="H324" s="179" t="n">
        <v>8</v>
      </c>
      <c r="I324" s="180"/>
      <c r="L324" s="175"/>
      <c r="M324" s="181"/>
      <c r="N324" s="182"/>
      <c r="O324" s="182"/>
      <c r="P324" s="182"/>
      <c r="Q324" s="182"/>
      <c r="R324" s="182"/>
      <c r="S324" s="182"/>
      <c r="T324" s="183"/>
      <c r="AT324" s="177" t="s">
        <v>145</v>
      </c>
      <c r="AU324" s="177" t="s">
        <v>80</v>
      </c>
      <c r="AV324" s="174" t="s">
        <v>134</v>
      </c>
      <c r="AW324" s="174" t="s">
        <v>31</v>
      </c>
      <c r="AX324" s="174" t="s">
        <v>75</v>
      </c>
      <c r="AY324" s="177" t="s">
        <v>125</v>
      </c>
    </row>
    <row r="325" s="184" customFormat="true" ht="12.8" hidden="false" customHeight="false" outlineLevel="0" collapsed="false">
      <c r="B325" s="185"/>
      <c r="D325" s="110" t="s">
        <v>145</v>
      </c>
      <c r="E325" s="186"/>
      <c r="F325" s="187" t="s">
        <v>156</v>
      </c>
      <c r="H325" s="188" t="n">
        <v>16</v>
      </c>
      <c r="I325" s="189"/>
      <c r="L325" s="185"/>
      <c r="M325" s="190"/>
      <c r="N325" s="191"/>
      <c r="O325" s="191"/>
      <c r="P325" s="191"/>
      <c r="Q325" s="191"/>
      <c r="R325" s="191"/>
      <c r="S325" s="191"/>
      <c r="T325" s="192"/>
      <c r="AT325" s="186" t="s">
        <v>145</v>
      </c>
      <c r="AU325" s="186" t="s">
        <v>80</v>
      </c>
      <c r="AV325" s="184" t="s">
        <v>133</v>
      </c>
      <c r="AW325" s="184" t="s">
        <v>31</v>
      </c>
      <c r="AX325" s="184" t="s">
        <v>80</v>
      </c>
      <c r="AY325" s="186" t="s">
        <v>125</v>
      </c>
    </row>
    <row r="326" s="27" customFormat="true" ht="16.5" hidden="false" customHeight="true" outlineLevel="0" collapsed="false">
      <c r="A326" s="22"/>
      <c r="B326" s="160"/>
      <c r="C326" s="204" t="s">
        <v>714</v>
      </c>
      <c r="D326" s="204" t="s">
        <v>128</v>
      </c>
      <c r="E326" s="162" t="s">
        <v>715</v>
      </c>
      <c r="F326" s="163" t="s">
        <v>716</v>
      </c>
      <c r="G326" s="164" t="s">
        <v>709</v>
      </c>
      <c r="H326" s="165" t="n">
        <v>8</v>
      </c>
      <c r="I326" s="166"/>
      <c r="J326" s="167" t="n">
        <f aca="false">ROUND(I326*H326,2)</f>
        <v>0</v>
      </c>
      <c r="K326" s="163" t="s">
        <v>132</v>
      </c>
      <c r="L326" s="23"/>
      <c r="M326" s="168"/>
      <c r="N326" s="169" t="s">
        <v>41</v>
      </c>
      <c r="O326" s="60"/>
      <c r="P326" s="170" t="n">
        <f aca="false">O326*H326</f>
        <v>0</v>
      </c>
      <c r="Q326" s="170" t="n">
        <v>0</v>
      </c>
      <c r="R326" s="170" t="n">
        <f aca="false">Q326*H326</f>
        <v>0</v>
      </c>
      <c r="S326" s="170" t="n">
        <v>0</v>
      </c>
      <c r="T326" s="171" t="n">
        <f aca="false">S326*H326</f>
        <v>0</v>
      </c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R326" s="172" t="s">
        <v>710</v>
      </c>
      <c r="AT326" s="172" t="s">
        <v>128</v>
      </c>
      <c r="AU326" s="172" t="s">
        <v>80</v>
      </c>
      <c r="AY326" s="3" t="s">
        <v>125</v>
      </c>
      <c r="BE326" s="173" t="n">
        <f aca="false">IF(N326="základní",J326,0)</f>
        <v>0</v>
      </c>
      <c r="BF326" s="173" t="n">
        <f aca="false">IF(N326="snížená",J326,0)</f>
        <v>0</v>
      </c>
      <c r="BG326" s="173" t="n">
        <f aca="false">IF(N326="zákl. přenesená",J326,0)</f>
        <v>0</v>
      </c>
      <c r="BH326" s="173" t="n">
        <f aca="false">IF(N326="sníž. přenesená",J326,0)</f>
        <v>0</v>
      </c>
      <c r="BI326" s="173" t="n">
        <f aca="false">IF(N326="nulová",J326,0)</f>
        <v>0</v>
      </c>
      <c r="BJ326" s="3" t="s">
        <v>134</v>
      </c>
      <c r="BK326" s="173" t="n">
        <f aca="false">ROUND(I326*H326,2)</f>
        <v>0</v>
      </c>
      <c r="BL326" s="3" t="s">
        <v>710</v>
      </c>
      <c r="BM326" s="172" t="s">
        <v>717</v>
      </c>
    </row>
    <row r="327" s="174" customFormat="true" ht="12.8" hidden="false" customHeight="false" outlineLevel="0" collapsed="false">
      <c r="B327" s="175"/>
      <c r="D327" s="110" t="s">
        <v>145</v>
      </c>
      <c r="E327" s="177"/>
      <c r="F327" s="178" t="s">
        <v>718</v>
      </c>
      <c r="H327" s="179" t="n">
        <v>2</v>
      </c>
      <c r="I327" s="180"/>
      <c r="L327" s="175"/>
      <c r="M327" s="181"/>
      <c r="N327" s="182"/>
      <c r="O327" s="182"/>
      <c r="P327" s="182"/>
      <c r="Q327" s="182"/>
      <c r="R327" s="182"/>
      <c r="S327" s="182"/>
      <c r="T327" s="183"/>
      <c r="AT327" s="177" t="s">
        <v>145</v>
      </c>
      <c r="AU327" s="177" t="s">
        <v>80</v>
      </c>
      <c r="AV327" s="174" t="s">
        <v>134</v>
      </c>
      <c r="AW327" s="174" t="s">
        <v>31</v>
      </c>
      <c r="AX327" s="174" t="s">
        <v>75</v>
      </c>
      <c r="AY327" s="177" t="s">
        <v>125</v>
      </c>
    </row>
    <row r="328" s="174" customFormat="true" ht="12.8" hidden="false" customHeight="false" outlineLevel="0" collapsed="false">
      <c r="B328" s="175"/>
      <c r="D328" s="110" t="s">
        <v>145</v>
      </c>
      <c r="E328" s="177"/>
      <c r="F328" s="178" t="s">
        <v>719</v>
      </c>
      <c r="H328" s="179" t="n">
        <v>6</v>
      </c>
      <c r="I328" s="180"/>
      <c r="L328" s="175"/>
      <c r="M328" s="181"/>
      <c r="N328" s="182"/>
      <c r="O328" s="182"/>
      <c r="P328" s="182"/>
      <c r="Q328" s="182"/>
      <c r="R328" s="182"/>
      <c r="S328" s="182"/>
      <c r="T328" s="183"/>
      <c r="AT328" s="177" t="s">
        <v>145</v>
      </c>
      <c r="AU328" s="177" t="s">
        <v>80</v>
      </c>
      <c r="AV328" s="174" t="s">
        <v>134</v>
      </c>
      <c r="AW328" s="174" t="s">
        <v>31</v>
      </c>
      <c r="AX328" s="174" t="s">
        <v>75</v>
      </c>
      <c r="AY328" s="177" t="s">
        <v>125</v>
      </c>
    </row>
    <row r="329" s="184" customFormat="true" ht="12.8" hidden="false" customHeight="false" outlineLevel="0" collapsed="false">
      <c r="B329" s="185"/>
      <c r="D329" s="110" t="s">
        <v>145</v>
      </c>
      <c r="E329" s="186"/>
      <c r="F329" s="187" t="s">
        <v>156</v>
      </c>
      <c r="H329" s="188" t="n">
        <v>8</v>
      </c>
      <c r="I329" s="189"/>
      <c r="L329" s="185"/>
      <c r="M329" s="190"/>
      <c r="N329" s="191"/>
      <c r="O329" s="191"/>
      <c r="P329" s="191"/>
      <c r="Q329" s="191"/>
      <c r="R329" s="191"/>
      <c r="S329" s="191"/>
      <c r="T329" s="192"/>
      <c r="AT329" s="186" t="s">
        <v>145</v>
      </c>
      <c r="AU329" s="186" t="s">
        <v>80</v>
      </c>
      <c r="AV329" s="184" t="s">
        <v>133</v>
      </c>
      <c r="AW329" s="184" t="s">
        <v>31</v>
      </c>
      <c r="AX329" s="184" t="s">
        <v>80</v>
      </c>
      <c r="AY329" s="186" t="s">
        <v>125</v>
      </c>
    </row>
    <row r="330" s="146" customFormat="true" ht="25.9" hidden="false" customHeight="true" outlineLevel="0" collapsed="false">
      <c r="B330" s="147"/>
      <c r="D330" s="148" t="s">
        <v>74</v>
      </c>
      <c r="E330" s="149" t="s">
        <v>720</v>
      </c>
      <c r="F330" s="149" t="s">
        <v>721</v>
      </c>
      <c r="I330" s="150"/>
      <c r="J330" s="151" t="n">
        <f aca="false">BK330</f>
        <v>0</v>
      </c>
      <c r="L330" s="147"/>
      <c r="M330" s="152"/>
      <c r="N330" s="153"/>
      <c r="O330" s="153"/>
      <c r="P330" s="154" t="n">
        <f aca="false">P331+P333+P335</f>
        <v>0</v>
      </c>
      <c r="Q330" s="153"/>
      <c r="R330" s="154" t="n">
        <f aca="false">R331+R333+R335</f>
        <v>0</v>
      </c>
      <c r="S330" s="153"/>
      <c r="T330" s="155" t="n">
        <f aca="false">T331+T333+T335</f>
        <v>0</v>
      </c>
      <c r="AR330" s="148" t="s">
        <v>150</v>
      </c>
      <c r="AT330" s="156" t="s">
        <v>74</v>
      </c>
      <c r="AU330" s="156" t="s">
        <v>75</v>
      </c>
      <c r="AY330" s="148" t="s">
        <v>125</v>
      </c>
      <c r="BK330" s="157" t="n">
        <f aca="false">BK331+BK333+BK335</f>
        <v>0</v>
      </c>
    </row>
    <row r="331" s="146" customFormat="true" ht="22.8" hidden="false" customHeight="true" outlineLevel="0" collapsed="false">
      <c r="B331" s="147"/>
      <c r="D331" s="148" t="s">
        <v>74</v>
      </c>
      <c r="E331" s="158" t="s">
        <v>722</v>
      </c>
      <c r="F331" s="158" t="s">
        <v>723</v>
      </c>
      <c r="I331" s="150"/>
      <c r="J331" s="159" t="n">
        <f aca="false">BK331</f>
        <v>0</v>
      </c>
      <c r="L331" s="147"/>
      <c r="M331" s="152"/>
      <c r="N331" s="153"/>
      <c r="O331" s="153"/>
      <c r="P331" s="154" t="n">
        <f aca="false">P332</f>
        <v>0</v>
      </c>
      <c r="Q331" s="153"/>
      <c r="R331" s="154" t="n">
        <f aca="false">R332</f>
        <v>0</v>
      </c>
      <c r="S331" s="153"/>
      <c r="T331" s="155" t="n">
        <f aca="false">T332</f>
        <v>0</v>
      </c>
      <c r="AR331" s="148" t="s">
        <v>150</v>
      </c>
      <c r="AT331" s="156" t="s">
        <v>74</v>
      </c>
      <c r="AU331" s="156" t="s">
        <v>80</v>
      </c>
      <c r="AY331" s="148" t="s">
        <v>125</v>
      </c>
      <c r="BK331" s="157" t="n">
        <f aca="false">BK332</f>
        <v>0</v>
      </c>
    </row>
    <row r="332" s="27" customFormat="true" ht="16.5" hidden="false" customHeight="true" outlineLevel="0" collapsed="false">
      <c r="A332" s="22"/>
      <c r="B332" s="160"/>
      <c r="C332" s="204" t="s">
        <v>724</v>
      </c>
      <c r="D332" s="204" t="s">
        <v>128</v>
      </c>
      <c r="E332" s="162" t="s">
        <v>725</v>
      </c>
      <c r="F332" s="163" t="s">
        <v>726</v>
      </c>
      <c r="G332" s="164" t="s">
        <v>547</v>
      </c>
      <c r="H332" s="165" t="n">
        <v>1</v>
      </c>
      <c r="I332" s="166"/>
      <c r="J332" s="167" t="n">
        <f aca="false">ROUND(I332*H332,2)</f>
        <v>0</v>
      </c>
      <c r="K332" s="163" t="s">
        <v>132</v>
      </c>
      <c r="L332" s="23"/>
      <c r="M332" s="168"/>
      <c r="N332" s="169" t="s">
        <v>41</v>
      </c>
      <c r="O332" s="60"/>
      <c r="P332" s="170" t="n">
        <f aca="false">O332*H332</f>
        <v>0</v>
      </c>
      <c r="Q332" s="170" t="n">
        <v>0</v>
      </c>
      <c r="R332" s="170" t="n">
        <f aca="false">Q332*H332</f>
        <v>0</v>
      </c>
      <c r="S332" s="170" t="n">
        <v>0</v>
      </c>
      <c r="T332" s="171" t="n">
        <f aca="false">S332*H332</f>
        <v>0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72" t="s">
        <v>727</v>
      </c>
      <c r="AT332" s="172" t="s">
        <v>128</v>
      </c>
      <c r="AU332" s="172" t="s">
        <v>134</v>
      </c>
      <c r="AY332" s="3" t="s">
        <v>125</v>
      </c>
      <c r="BE332" s="173" t="n">
        <f aca="false">IF(N332="základní",J332,0)</f>
        <v>0</v>
      </c>
      <c r="BF332" s="173" t="n">
        <f aca="false">IF(N332="snížená",J332,0)</f>
        <v>0</v>
      </c>
      <c r="BG332" s="173" t="n">
        <f aca="false">IF(N332="zákl. přenesená",J332,0)</f>
        <v>0</v>
      </c>
      <c r="BH332" s="173" t="n">
        <f aca="false">IF(N332="sníž. přenesená",J332,0)</f>
        <v>0</v>
      </c>
      <c r="BI332" s="173" t="n">
        <f aca="false">IF(N332="nulová",J332,0)</f>
        <v>0</v>
      </c>
      <c r="BJ332" s="3" t="s">
        <v>134</v>
      </c>
      <c r="BK332" s="173" t="n">
        <f aca="false">ROUND(I332*H332,2)</f>
        <v>0</v>
      </c>
      <c r="BL332" s="3" t="s">
        <v>727</v>
      </c>
      <c r="BM332" s="172" t="s">
        <v>728</v>
      </c>
    </row>
    <row r="333" s="146" customFormat="true" ht="22.8" hidden="false" customHeight="true" outlineLevel="0" collapsed="false">
      <c r="B333" s="147"/>
      <c r="D333" s="148" t="s">
        <v>74</v>
      </c>
      <c r="E333" s="158" t="s">
        <v>729</v>
      </c>
      <c r="F333" s="158" t="s">
        <v>730</v>
      </c>
      <c r="I333" s="150"/>
      <c r="J333" s="159" t="n">
        <f aca="false">BK333</f>
        <v>0</v>
      </c>
      <c r="L333" s="147"/>
      <c r="M333" s="152"/>
      <c r="N333" s="153"/>
      <c r="O333" s="153"/>
      <c r="P333" s="154" t="n">
        <f aca="false">P334</f>
        <v>0</v>
      </c>
      <c r="Q333" s="153"/>
      <c r="R333" s="154" t="n">
        <f aca="false">R334</f>
        <v>0</v>
      </c>
      <c r="S333" s="153"/>
      <c r="T333" s="155" t="n">
        <f aca="false">T334</f>
        <v>0</v>
      </c>
      <c r="AR333" s="148" t="s">
        <v>150</v>
      </c>
      <c r="AT333" s="156" t="s">
        <v>74</v>
      </c>
      <c r="AU333" s="156" t="s">
        <v>80</v>
      </c>
      <c r="AY333" s="148" t="s">
        <v>125</v>
      </c>
      <c r="BK333" s="157" t="n">
        <f aca="false">BK334</f>
        <v>0</v>
      </c>
    </row>
    <row r="334" s="27" customFormat="true" ht="16.5" hidden="false" customHeight="true" outlineLevel="0" collapsed="false">
      <c r="A334" s="22"/>
      <c r="B334" s="160"/>
      <c r="C334" s="204" t="s">
        <v>731</v>
      </c>
      <c r="D334" s="204" t="s">
        <v>128</v>
      </c>
      <c r="E334" s="162" t="s">
        <v>732</v>
      </c>
      <c r="F334" s="163" t="s">
        <v>733</v>
      </c>
      <c r="G334" s="164" t="s">
        <v>547</v>
      </c>
      <c r="H334" s="165" t="n">
        <v>1</v>
      </c>
      <c r="I334" s="166"/>
      <c r="J334" s="167" t="n">
        <f aca="false">ROUND(I334*H334,2)</f>
        <v>0</v>
      </c>
      <c r="K334" s="163" t="s">
        <v>132</v>
      </c>
      <c r="L334" s="23"/>
      <c r="M334" s="168"/>
      <c r="N334" s="169" t="s">
        <v>41</v>
      </c>
      <c r="O334" s="60"/>
      <c r="P334" s="170" t="n">
        <f aca="false">O334*H334</f>
        <v>0</v>
      </c>
      <c r="Q334" s="170" t="n">
        <v>0</v>
      </c>
      <c r="R334" s="170" t="n">
        <f aca="false">Q334*H334</f>
        <v>0</v>
      </c>
      <c r="S334" s="170" t="n">
        <v>0</v>
      </c>
      <c r="T334" s="171" t="n">
        <f aca="false">S334*H334</f>
        <v>0</v>
      </c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R334" s="172" t="s">
        <v>727</v>
      </c>
      <c r="AT334" s="172" t="s">
        <v>128</v>
      </c>
      <c r="AU334" s="172" t="s">
        <v>134</v>
      </c>
      <c r="AY334" s="3" t="s">
        <v>125</v>
      </c>
      <c r="BE334" s="173" t="n">
        <f aca="false">IF(N334="základní",J334,0)</f>
        <v>0</v>
      </c>
      <c r="BF334" s="173" t="n">
        <f aca="false">IF(N334="snížená",J334,0)</f>
        <v>0</v>
      </c>
      <c r="BG334" s="173" t="n">
        <f aca="false">IF(N334="zákl. přenesená",J334,0)</f>
        <v>0</v>
      </c>
      <c r="BH334" s="173" t="n">
        <f aca="false">IF(N334="sníž. přenesená",J334,0)</f>
        <v>0</v>
      </c>
      <c r="BI334" s="173" t="n">
        <f aca="false">IF(N334="nulová",J334,0)</f>
        <v>0</v>
      </c>
      <c r="BJ334" s="3" t="s">
        <v>134</v>
      </c>
      <c r="BK334" s="173" t="n">
        <f aca="false">ROUND(I334*H334,2)</f>
        <v>0</v>
      </c>
      <c r="BL334" s="3" t="s">
        <v>727</v>
      </c>
      <c r="BM334" s="172" t="s">
        <v>734</v>
      </c>
    </row>
    <row r="335" s="146" customFormat="true" ht="22.8" hidden="false" customHeight="true" outlineLevel="0" collapsed="false">
      <c r="B335" s="147"/>
      <c r="D335" s="148" t="s">
        <v>74</v>
      </c>
      <c r="E335" s="158" t="s">
        <v>735</v>
      </c>
      <c r="F335" s="158" t="s">
        <v>736</v>
      </c>
      <c r="I335" s="150"/>
      <c r="J335" s="159" t="n">
        <f aca="false">BK335</f>
        <v>0</v>
      </c>
      <c r="L335" s="147"/>
      <c r="M335" s="152"/>
      <c r="N335" s="153"/>
      <c r="O335" s="153"/>
      <c r="P335" s="154" t="n">
        <f aca="false">P336</f>
        <v>0</v>
      </c>
      <c r="Q335" s="153"/>
      <c r="R335" s="154" t="n">
        <f aca="false">R336</f>
        <v>0</v>
      </c>
      <c r="S335" s="153"/>
      <c r="T335" s="155" t="n">
        <f aca="false">T336</f>
        <v>0</v>
      </c>
      <c r="AR335" s="148" t="s">
        <v>150</v>
      </c>
      <c r="AT335" s="156" t="s">
        <v>74</v>
      </c>
      <c r="AU335" s="156" t="s">
        <v>80</v>
      </c>
      <c r="AY335" s="148" t="s">
        <v>125</v>
      </c>
      <c r="BK335" s="157" t="n">
        <f aca="false">BK336</f>
        <v>0</v>
      </c>
    </row>
    <row r="336" s="27" customFormat="true" ht="16.5" hidden="false" customHeight="true" outlineLevel="0" collapsed="false">
      <c r="A336" s="22"/>
      <c r="B336" s="160"/>
      <c r="C336" s="204" t="s">
        <v>737</v>
      </c>
      <c r="D336" s="204" t="s">
        <v>128</v>
      </c>
      <c r="E336" s="162" t="s">
        <v>738</v>
      </c>
      <c r="F336" s="163" t="s">
        <v>739</v>
      </c>
      <c r="G336" s="164" t="s">
        <v>547</v>
      </c>
      <c r="H336" s="165" t="n">
        <v>1</v>
      </c>
      <c r="I336" s="166"/>
      <c r="J336" s="167" t="n">
        <f aca="false">ROUND(I336*H336,2)</f>
        <v>0</v>
      </c>
      <c r="K336" s="163" t="s">
        <v>132</v>
      </c>
      <c r="L336" s="23"/>
      <c r="M336" s="206"/>
      <c r="N336" s="207" t="s">
        <v>41</v>
      </c>
      <c r="O336" s="208"/>
      <c r="P336" s="209" t="n">
        <f aca="false">O336*H336</f>
        <v>0</v>
      </c>
      <c r="Q336" s="209" t="n">
        <v>0</v>
      </c>
      <c r="R336" s="209" t="n">
        <f aca="false">Q336*H336</f>
        <v>0</v>
      </c>
      <c r="S336" s="209" t="n">
        <v>0</v>
      </c>
      <c r="T336" s="210" t="n">
        <f aca="false">S336*H336</f>
        <v>0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72" t="s">
        <v>727</v>
      </c>
      <c r="AT336" s="172" t="s">
        <v>128</v>
      </c>
      <c r="AU336" s="172" t="s">
        <v>134</v>
      </c>
      <c r="AY336" s="3" t="s">
        <v>125</v>
      </c>
      <c r="BE336" s="173" t="n">
        <f aca="false">IF(N336="základní",J336,0)</f>
        <v>0</v>
      </c>
      <c r="BF336" s="173" t="n">
        <f aca="false">IF(N336="snížená",J336,0)</f>
        <v>0</v>
      </c>
      <c r="BG336" s="173" t="n">
        <f aca="false">IF(N336="zákl. přenesená",J336,0)</f>
        <v>0</v>
      </c>
      <c r="BH336" s="173" t="n">
        <f aca="false">IF(N336="sníž. přenesená",J336,0)</f>
        <v>0</v>
      </c>
      <c r="BI336" s="173" t="n">
        <f aca="false">IF(N336="nulová",J336,0)</f>
        <v>0</v>
      </c>
      <c r="BJ336" s="3" t="s">
        <v>134</v>
      </c>
      <c r="BK336" s="173" t="n">
        <f aca="false">ROUND(I336*H336,2)</f>
        <v>0</v>
      </c>
      <c r="BL336" s="3" t="s">
        <v>727</v>
      </c>
      <c r="BM336" s="172" t="s">
        <v>740</v>
      </c>
    </row>
    <row r="337" s="27" customFormat="true" ht="6.95" hidden="false" customHeight="true" outlineLevel="0" collapsed="false">
      <c r="A337" s="22"/>
      <c r="B337" s="44"/>
      <c r="C337" s="45"/>
      <c r="D337" s="45"/>
      <c r="E337" s="45"/>
      <c r="F337" s="45"/>
      <c r="G337" s="45"/>
      <c r="H337" s="45"/>
      <c r="I337" s="45"/>
      <c r="J337" s="45"/>
      <c r="K337" s="45"/>
      <c r="L337" s="23"/>
      <c r="M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</row>
    <row r="338" customFormat="false" ht="12.8" hidden="false" customHeight="false" outlineLevel="0" collapsed="false">
      <c r="C338" s="211"/>
      <c r="D338" s="211"/>
    </row>
    <row r="339" customFormat="false" ht="12.8" hidden="false" customHeight="false" outlineLevel="0" collapsed="false">
      <c r="C339" s="211"/>
      <c r="D339" s="211"/>
    </row>
    <row r="340" customFormat="false" ht="12.8" hidden="false" customHeight="false" outlineLevel="0" collapsed="false">
      <c r="C340" s="211"/>
      <c r="D340" s="211"/>
    </row>
    <row r="341" customFormat="false" ht="12.8" hidden="false" customHeight="false" outlineLevel="0" collapsed="false">
      <c r="C341" s="211"/>
      <c r="D341" s="211"/>
    </row>
    <row r="342" customFormat="false" ht="12.8" hidden="false" customHeight="false" outlineLevel="0" collapsed="false">
      <c r="C342" s="211"/>
      <c r="D342" s="211"/>
    </row>
    <row r="343" customFormat="false" ht="12.8" hidden="false" customHeight="false" outlineLevel="0" collapsed="false">
      <c r="C343" s="211"/>
      <c r="D343" s="211"/>
    </row>
    <row r="344" customFormat="false" ht="12.8" hidden="false" customHeight="false" outlineLevel="0" collapsed="false">
      <c r="C344" s="211"/>
      <c r="D344" s="211"/>
    </row>
    <row r="345" customFormat="false" ht="12.8" hidden="false" customHeight="false" outlineLevel="0" collapsed="false">
      <c r="C345" s="211"/>
      <c r="D345" s="211"/>
    </row>
  </sheetData>
  <autoFilter ref="C133:K336"/>
  <mergeCells count="6">
    <mergeCell ref="L2:V2"/>
    <mergeCell ref="E7:H7"/>
    <mergeCell ref="E16:H16"/>
    <mergeCell ref="E25:H25"/>
    <mergeCell ref="E85:H85"/>
    <mergeCell ref="E126:H126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2021-09-23T06:09:39Z</dcterms:created>
  <dc:creator>Eva-TOSH\Eva</dc:creator>
  <dc:description/>
  <dc:language>cs-CZ</dc:language>
  <cp:lastModifiedBy/>
  <cp:lastPrinted>2021-09-23T08:15:55Z</cp:lastPrinted>
  <dcterms:modified xsi:type="dcterms:W3CDTF">2021-09-23T09:04:35Z</dcterms:modified>
  <cp:revision>1</cp:revision>
  <dc:subject/>
  <dc:title/>
</cp:coreProperties>
</file>